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živatel\Documents\MARTIN ROZPOČTY 2023\ROUŠ ČERVENEC 2023 UČEBNY ZUŠ ŽĎÁR\"/>
    </mc:Choice>
  </mc:AlternateContent>
  <bookViews>
    <workbookView xWindow="0" yWindow="0" windowWidth="0" windowHeight="0"/>
  </bookViews>
  <sheets>
    <sheet name="Rekapitulace stavby" sheetId="1" r:id="rId1"/>
    <sheet name="SK-2023-08-02-ROUS - ST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'SK-2023-08-02-ROUS - STAV...'!$C$135:$K$693</definedName>
    <definedName name="_xlnm.Print_Area" localSheetId="1">'SK-2023-08-02-ROUS - STAV...'!$C$4:$J$76,'SK-2023-08-02-ROUS - STAV...'!$C$82:$J$119,'SK-2023-08-02-ROUS - STAV...'!$C$125:$K$693</definedName>
    <definedName name="_xlnm.Print_Titles" localSheetId="1">'SK-2023-08-02-ROUS - STAV...'!$135:$135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691"/>
  <c r="BH691"/>
  <c r="BG691"/>
  <c r="BF691"/>
  <c r="T691"/>
  <c r="T690"/>
  <c r="R691"/>
  <c r="R690"/>
  <c r="P691"/>
  <c r="P690"/>
  <c r="BI687"/>
  <c r="BH687"/>
  <c r="BG687"/>
  <c r="BF687"/>
  <c r="T687"/>
  <c r="T686"/>
  <c r="T685"/>
  <c r="R687"/>
  <c r="R686"/>
  <c r="R685"/>
  <c r="P687"/>
  <c r="P686"/>
  <c r="P685"/>
  <c r="BI682"/>
  <c r="BH682"/>
  <c r="BG682"/>
  <c r="BF682"/>
  <c r="T682"/>
  <c r="T681"/>
  <c r="R682"/>
  <c r="R681"/>
  <c r="P682"/>
  <c r="P681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69"/>
  <c r="BH669"/>
  <c r="BG669"/>
  <c r="BF669"/>
  <c r="T669"/>
  <c r="R669"/>
  <c r="P669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49"/>
  <c r="BH649"/>
  <c r="BG649"/>
  <c r="BF649"/>
  <c r="T649"/>
  <c r="R649"/>
  <c r="P649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19"/>
  <c r="BH619"/>
  <c r="BG619"/>
  <c r="BF619"/>
  <c r="T619"/>
  <c r="R619"/>
  <c r="P619"/>
  <c r="BI615"/>
  <c r="BH615"/>
  <c r="BG615"/>
  <c r="BF615"/>
  <c r="T615"/>
  <c r="R615"/>
  <c r="P615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0"/>
  <c r="BH570"/>
  <c r="BG570"/>
  <c r="BF570"/>
  <c r="T570"/>
  <c r="R570"/>
  <c r="P570"/>
  <c r="BI566"/>
  <c r="BH566"/>
  <c r="BG566"/>
  <c r="BF566"/>
  <c r="T566"/>
  <c r="R566"/>
  <c r="P566"/>
  <c r="BI562"/>
  <c r="BH562"/>
  <c r="BG562"/>
  <c r="BF562"/>
  <c r="T562"/>
  <c r="R562"/>
  <c r="P562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1"/>
  <c r="BH541"/>
  <c r="BG541"/>
  <c r="BF541"/>
  <c r="T541"/>
  <c r="R541"/>
  <c r="P541"/>
  <c r="BI537"/>
  <c r="BH537"/>
  <c r="BG537"/>
  <c r="BF537"/>
  <c r="T537"/>
  <c r="R537"/>
  <c r="P537"/>
  <c r="BI533"/>
  <c r="BH533"/>
  <c r="BG533"/>
  <c r="BF533"/>
  <c r="T533"/>
  <c r="R533"/>
  <c r="P533"/>
  <c r="BI531"/>
  <c r="BH531"/>
  <c r="BG531"/>
  <c r="BF531"/>
  <c r="T531"/>
  <c r="R531"/>
  <c r="P531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7"/>
  <c r="BH477"/>
  <c r="BG477"/>
  <c r="BF477"/>
  <c r="T477"/>
  <c r="R477"/>
  <c r="P477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T268"/>
  <c r="R269"/>
  <c r="R268"/>
  <c r="P269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F130"/>
  <c r="E128"/>
  <c r="F87"/>
  <c r="E85"/>
  <c r="J22"/>
  <c r="E22"/>
  <c r="J133"/>
  <c r="J21"/>
  <c r="J19"/>
  <c r="E19"/>
  <c r="J89"/>
  <c r="J18"/>
  <c r="J16"/>
  <c r="E16"/>
  <c r="F133"/>
  <c r="J15"/>
  <c r="J13"/>
  <c r="E13"/>
  <c r="F132"/>
  <c r="J12"/>
  <c r="J10"/>
  <c r="J130"/>
  <c i="1" r="L90"/>
  <c r="AM90"/>
  <c r="AM89"/>
  <c r="L89"/>
  <c r="AM87"/>
  <c r="L87"/>
  <c r="L85"/>
  <c r="L84"/>
  <c i="2" r="J635"/>
  <c r="BK589"/>
  <c r="BK576"/>
  <c r="J531"/>
  <c r="J510"/>
  <c r="BK503"/>
  <c r="J484"/>
  <c r="BK467"/>
  <c r="J453"/>
  <c r="J421"/>
  <c r="J386"/>
  <c r="J368"/>
  <c r="BK358"/>
  <c r="J346"/>
  <c r="J322"/>
  <c r="J306"/>
  <c r="J290"/>
  <c r="J254"/>
  <c r="BK244"/>
  <c r="J224"/>
  <c r="BK213"/>
  <c r="J177"/>
  <c r="BK150"/>
  <c r="BK691"/>
  <c r="BK675"/>
  <c r="BK649"/>
  <c r="J615"/>
  <c r="J596"/>
  <c r="J570"/>
  <c r="BK555"/>
  <c r="BK494"/>
  <c r="J465"/>
  <c r="BK450"/>
  <c r="J426"/>
  <c r="BK404"/>
  <c r="J392"/>
  <c r="BK382"/>
  <c r="J354"/>
  <c r="BK344"/>
  <c r="BK336"/>
  <c r="BK326"/>
  <c r="J316"/>
  <c r="J304"/>
  <c r="BK283"/>
  <c r="J244"/>
  <c r="BK209"/>
  <c r="J158"/>
  <c r="BK147"/>
  <c r="BK678"/>
  <c r="J669"/>
  <c r="J649"/>
  <c r="BK635"/>
  <c r="J602"/>
  <c r="BK586"/>
  <c r="J559"/>
  <c r="BK537"/>
  <c r="BK524"/>
  <c r="J512"/>
  <c r="BK489"/>
  <c r="J477"/>
  <c r="BK460"/>
  <c r="BK430"/>
  <c r="BK413"/>
  <c r="BK402"/>
  <c r="BK388"/>
  <c r="BK374"/>
  <c r="J350"/>
  <c r="J332"/>
  <c r="BK314"/>
  <c r="BK292"/>
  <c r="J273"/>
  <c r="J259"/>
  <c r="BK234"/>
  <c r="BK186"/>
  <c r="BK171"/>
  <c r="J139"/>
  <c r="J639"/>
  <c r="BK615"/>
  <c r="BK599"/>
  <c r="J548"/>
  <c r="BK531"/>
  <c r="J503"/>
  <c r="J492"/>
  <c r="BK440"/>
  <c r="BK416"/>
  <c r="BK392"/>
  <c r="J372"/>
  <c r="J364"/>
  <c r="J344"/>
  <c r="BK320"/>
  <c r="BK304"/>
  <c r="J294"/>
  <c r="J276"/>
  <c r="J262"/>
  <c r="BK224"/>
  <c r="BK194"/>
  <c r="BK177"/>
  <c r="BK163"/>
  <c r="BK626"/>
  <c r="J586"/>
  <c r="J555"/>
  <c r="BK528"/>
  <c r="BK508"/>
  <c r="J472"/>
  <c r="BK457"/>
  <c r="J437"/>
  <c r="BK400"/>
  <c r="BK370"/>
  <c r="J360"/>
  <c r="BK350"/>
  <c r="J326"/>
  <c r="BK318"/>
  <c r="BK300"/>
  <c r="BK249"/>
  <c r="J240"/>
  <c r="BK220"/>
  <c r="J209"/>
  <c r="BK154"/>
  <c r="J678"/>
  <c r="J665"/>
  <c r="BK622"/>
  <c r="J599"/>
  <c r="J566"/>
  <c r="BK548"/>
  <c r="BK477"/>
  <c r="BK453"/>
  <c r="BK444"/>
  <c r="BK418"/>
  <c r="J402"/>
  <c r="J388"/>
  <c r="BK362"/>
  <c r="BK348"/>
  <c r="BK342"/>
  <c r="J334"/>
  <c r="BK324"/>
  <c r="BK310"/>
  <c r="J286"/>
  <c r="J247"/>
  <c r="J213"/>
  <c r="BK191"/>
  <c r="BK143"/>
  <c r="J682"/>
  <c r="BK673"/>
  <c r="BK659"/>
  <c r="BK639"/>
  <c r="J626"/>
  <c r="J589"/>
  <c r="BK570"/>
  <c r="J533"/>
  <c r="BK518"/>
  <c r="J508"/>
  <c r="J481"/>
  <c r="J467"/>
  <c r="J444"/>
  <c r="BK421"/>
  <c r="BK408"/>
  <c r="J384"/>
  <c r="J376"/>
  <c r="J342"/>
  <c r="BK330"/>
  <c r="BK298"/>
  <c r="BK269"/>
  <c r="J252"/>
  <c r="J204"/>
  <c r="BK183"/>
  <c r="J659"/>
  <c r="J629"/>
  <c r="BK602"/>
  <c r="BK593"/>
  <c r="J545"/>
  <c r="J505"/>
  <c r="J494"/>
  <c r="BK481"/>
  <c r="J430"/>
  <c r="J408"/>
  <c r="J394"/>
  <c r="BK376"/>
  <c r="J366"/>
  <c r="BK354"/>
  <c r="J308"/>
  <c r="J298"/>
  <c r="J269"/>
  <c r="BK257"/>
  <c r="J218"/>
  <c r="J191"/>
  <c r="J174"/>
  <c r="BK158"/>
  <c r="BK662"/>
  <c r="J612"/>
  <c r="J582"/>
  <c r="BK533"/>
  <c r="BK512"/>
  <c r="J500"/>
  <c r="J475"/>
  <c r="BK465"/>
  <c r="J450"/>
  <c r="J404"/>
  <c r="J382"/>
  <c r="BK366"/>
  <c r="J356"/>
  <c r="J338"/>
  <c r="J324"/>
  <c r="J310"/>
  <c r="BK276"/>
  <c r="J234"/>
  <c r="J216"/>
  <c r="BK201"/>
  <c r="J163"/>
  <c r="BK139"/>
  <c r="BK682"/>
  <c r="BK669"/>
  <c r="BK619"/>
  <c r="BK606"/>
  <c r="J576"/>
  <c r="BK559"/>
  <c r="J518"/>
  <c r="BK462"/>
  <c r="J440"/>
  <c r="J413"/>
  <c r="J400"/>
  <c r="BK386"/>
  <c r="J380"/>
  <c r="BK356"/>
  <c r="BK346"/>
  <c r="BK338"/>
  <c r="J330"/>
  <c r="BK322"/>
  <c r="BK308"/>
  <c r="J296"/>
  <c r="J280"/>
  <c r="BK237"/>
  <c r="BK204"/>
  <c r="J154"/>
  <c i="1" r="AS94"/>
  <c i="2" r="J687"/>
  <c r="BK665"/>
  <c r="BK642"/>
  <c r="BK632"/>
  <c r="BK596"/>
  <c r="BK582"/>
  <c r="BK551"/>
  <c r="J528"/>
  <c r="BK515"/>
  <c r="BK497"/>
  <c r="BK484"/>
  <c r="J470"/>
  <c r="BK448"/>
  <c r="BK423"/>
  <c r="BK410"/>
  <c r="J398"/>
  <c r="BK380"/>
  <c r="BK372"/>
  <c r="J348"/>
  <c r="J328"/>
  <c r="J300"/>
  <c r="BK286"/>
  <c r="BK265"/>
  <c r="J249"/>
  <c r="J194"/>
  <c r="BK174"/>
  <c r="J143"/>
  <c r="J622"/>
  <c r="BK612"/>
  <c r="BK566"/>
  <c r="BK541"/>
  <c r="J524"/>
  <c r="BK500"/>
  <c r="J489"/>
  <c r="J434"/>
  <c r="J410"/>
  <c r="J396"/>
  <c r="BK390"/>
  <c r="BK368"/>
  <c r="J358"/>
  <c r="BK332"/>
  <c r="BK316"/>
  <c r="BK302"/>
  <c r="J283"/>
  <c r="BK273"/>
  <c r="BK259"/>
  <c r="BK240"/>
  <c r="J201"/>
  <c r="J186"/>
  <c r="J171"/>
  <c r="BK161"/>
  <c r="J632"/>
  <c r="J606"/>
  <c r="J562"/>
  <c r="J515"/>
  <c r="BK505"/>
  <c r="BK492"/>
  <c r="BK470"/>
  <c r="J462"/>
  <c r="J423"/>
  <c r="BK396"/>
  <c r="BK378"/>
  <c r="J362"/>
  <c r="J352"/>
  <c r="J336"/>
  <c r="J312"/>
  <c r="BK294"/>
  <c r="BK254"/>
  <c r="BK247"/>
  <c r="BK218"/>
  <c r="J183"/>
  <c r="J161"/>
  <c r="BK687"/>
  <c r="J673"/>
  <c r="BK645"/>
  <c r="J609"/>
  <c r="BK579"/>
  <c r="BK562"/>
  <c r="J541"/>
  <c r="BK475"/>
  <c r="J460"/>
  <c r="J448"/>
  <c r="BK434"/>
  <c r="J406"/>
  <c r="BK394"/>
  <c r="BK384"/>
  <c r="BK364"/>
  <c r="BK352"/>
  <c r="J340"/>
  <c r="BK328"/>
  <c r="BK312"/>
  <c r="BK306"/>
  <c r="J292"/>
  <c r="J257"/>
  <c r="J220"/>
  <c r="J197"/>
  <c r="J150"/>
  <c r="J691"/>
  <c r="J675"/>
  <c r="J662"/>
  <c r="J645"/>
  <c r="BK629"/>
  <c r="J593"/>
  <c r="J579"/>
  <c r="BK545"/>
  <c r="BK521"/>
  <c r="BK510"/>
  <c r="BK487"/>
  <c r="BK472"/>
  <c r="J457"/>
  <c r="BK426"/>
  <c r="J416"/>
  <c r="BK406"/>
  <c r="J390"/>
  <c r="J378"/>
  <c r="J370"/>
  <c r="BK334"/>
  <c r="J320"/>
  <c r="J302"/>
  <c r="BK290"/>
  <c r="BK262"/>
  <c r="J237"/>
  <c r="J180"/>
  <c r="J167"/>
  <c r="J642"/>
  <c r="J619"/>
  <c r="BK609"/>
  <c r="J551"/>
  <c r="J537"/>
  <c r="J521"/>
  <c r="J497"/>
  <c r="J487"/>
  <c r="BK437"/>
  <c r="J418"/>
  <c r="BK398"/>
  <c r="J374"/>
  <c r="BK360"/>
  <c r="BK340"/>
  <c r="J318"/>
  <c r="J314"/>
  <c r="BK296"/>
  <c r="BK280"/>
  <c r="J265"/>
  <c r="BK252"/>
  <c r="BK216"/>
  <c r="BK197"/>
  <c r="BK180"/>
  <c r="BK167"/>
  <c r="J147"/>
  <c l="1" r="BK138"/>
  <c r="J138"/>
  <c r="J96"/>
  <c r="T138"/>
  <c r="R153"/>
  <c r="R190"/>
  <c r="P208"/>
  <c r="P223"/>
  <c r="BK272"/>
  <c r="J272"/>
  <c r="J104"/>
  <c r="BK289"/>
  <c r="J289"/>
  <c r="J105"/>
  <c r="BK412"/>
  <c r="J412"/>
  <c r="J106"/>
  <c r="R412"/>
  <c r="R429"/>
  <c r="R456"/>
  <c r="P527"/>
  <c r="P536"/>
  <c r="R592"/>
  <c r="R638"/>
  <c r="P648"/>
  <c r="T668"/>
  <c r="T153"/>
  <c r="T190"/>
  <c r="R208"/>
  <c r="R207"/>
  <c r="R223"/>
  <c r="P243"/>
  <c r="R272"/>
  <c r="R289"/>
  <c r="BK429"/>
  <c r="J429"/>
  <c r="J107"/>
  <c r="BK456"/>
  <c r="J456"/>
  <c r="J108"/>
  <c r="BK527"/>
  <c r="J527"/>
  <c r="J109"/>
  <c r="R527"/>
  <c r="R536"/>
  <c r="P592"/>
  <c r="P638"/>
  <c r="R648"/>
  <c r="P668"/>
  <c r="P138"/>
  <c r="R138"/>
  <c r="R137"/>
  <c r="BK153"/>
  <c r="J153"/>
  <c r="J97"/>
  <c r="BK190"/>
  <c r="J190"/>
  <c r="J98"/>
  <c r="BK208"/>
  <c r="J208"/>
  <c r="J100"/>
  <c r="BK223"/>
  <c r="J223"/>
  <c r="J101"/>
  <c r="BK243"/>
  <c r="J243"/>
  <c r="J102"/>
  <c r="R243"/>
  <c r="T272"/>
  <c r="T289"/>
  <c r="T412"/>
  <c r="T429"/>
  <c r="P456"/>
  <c r="BK536"/>
  <c r="J536"/>
  <c r="J110"/>
  <c r="BK592"/>
  <c r="J592"/>
  <c r="J111"/>
  <c r="BK638"/>
  <c r="J638"/>
  <c r="J112"/>
  <c r="BK648"/>
  <c r="J648"/>
  <c r="J113"/>
  <c r="BK668"/>
  <c r="J668"/>
  <c r="J114"/>
  <c r="P153"/>
  <c r="P190"/>
  <c r="T208"/>
  <c r="T223"/>
  <c r="T243"/>
  <c r="P272"/>
  <c r="P289"/>
  <c r="P412"/>
  <c r="P429"/>
  <c r="T456"/>
  <c r="T527"/>
  <c r="T536"/>
  <c r="T592"/>
  <c r="T638"/>
  <c r="T648"/>
  <c r="R668"/>
  <c r="BK268"/>
  <c r="J268"/>
  <c r="J103"/>
  <c r="BK681"/>
  <c r="J681"/>
  <c r="J115"/>
  <c r="BK690"/>
  <c r="J690"/>
  <c r="J118"/>
  <c r="BK686"/>
  <c r="J686"/>
  <c r="J117"/>
  <c r="F89"/>
  <c r="J90"/>
  <c r="BE139"/>
  <c r="BE150"/>
  <c r="BE204"/>
  <c r="BE218"/>
  <c r="BE234"/>
  <c r="BE244"/>
  <c r="BE247"/>
  <c r="BE249"/>
  <c r="BE286"/>
  <c r="BE312"/>
  <c r="BE322"/>
  <c r="BE334"/>
  <c r="BE336"/>
  <c r="BE346"/>
  <c r="BE350"/>
  <c r="BE364"/>
  <c r="BE370"/>
  <c r="BE378"/>
  <c r="BE380"/>
  <c r="BE384"/>
  <c r="BE386"/>
  <c r="BE400"/>
  <c r="BE410"/>
  <c r="BE418"/>
  <c r="BE421"/>
  <c r="BE423"/>
  <c r="BE426"/>
  <c r="BE448"/>
  <c r="BE453"/>
  <c r="BE457"/>
  <c r="BE460"/>
  <c r="BE467"/>
  <c r="BE472"/>
  <c r="BE477"/>
  <c r="BE510"/>
  <c r="BE512"/>
  <c r="BE515"/>
  <c r="BE576"/>
  <c r="BE579"/>
  <c r="BE586"/>
  <c r="BE589"/>
  <c r="BE632"/>
  <c r="BE645"/>
  <c r="BE649"/>
  <c r="BE662"/>
  <c r="J87"/>
  <c r="F90"/>
  <c r="J132"/>
  <c r="BE147"/>
  <c r="BE154"/>
  <c r="BE197"/>
  <c r="BE201"/>
  <c r="BE209"/>
  <c r="BE213"/>
  <c r="BE216"/>
  <c r="BE220"/>
  <c r="BE240"/>
  <c r="BE276"/>
  <c r="BE280"/>
  <c r="BE294"/>
  <c r="BE304"/>
  <c r="BE306"/>
  <c r="BE308"/>
  <c r="BE310"/>
  <c r="BE320"/>
  <c r="BE324"/>
  <c r="BE326"/>
  <c r="BE338"/>
  <c r="BE340"/>
  <c r="BE344"/>
  <c r="BE352"/>
  <c r="BE354"/>
  <c r="BE356"/>
  <c r="BE358"/>
  <c r="BE360"/>
  <c r="BE362"/>
  <c r="BE382"/>
  <c r="BE394"/>
  <c r="BE398"/>
  <c r="BE404"/>
  <c r="BE450"/>
  <c r="BE462"/>
  <c r="BE475"/>
  <c r="BE489"/>
  <c r="BE492"/>
  <c r="BE497"/>
  <c r="BE528"/>
  <c r="BE548"/>
  <c r="BE562"/>
  <c r="BE570"/>
  <c r="BE599"/>
  <c r="BE609"/>
  <c r="BE612"/>
  <c r="BE615"/>
  <c r="BE622"/>
  <c r="BE673"/>
  <c r="BE678"/>
  <c r="BE682"/>
  <c r="BE158"/>
  <c r="BE161"/>
  <c r="BE167"/>
  <c r="BE171"/>
  <c r="BE177"/>
  <c r="BE180"/>
  <c r="BE183"/>
  <c r="BE224"/>
  <c r="BE237"/>
  <c r="BE259"/>
  <c r="BE262"/>
  <c r="BE269"/>
  <c r="BE273"/>
  <c r="BE290"/>
  <c r="BE292"/>
  <c r="BE298"/>
  <c r="BE300"/>
  <c r="BE318"/>
  <c r="BE332"/>
  <c r="BE366"/>
  <c r="BE368"/>
  <c r="BE376"/>
  <c r="BE396"/>
  <c r="BE413"/>
  <c r="BE430"/>
  <c r="BE465"/>
  <c r="BE470"/>
  <c r="BE481"/>
  <c r="BE484"/>
  <c r="BE500"/>
  <c r="BE503"/>
  <c r="BE505"/>
  <c r="BE508"/>
  <c r="BE518"/>
  <c r="BE521"/>
  <c r="BE524"/>
  <c r="BE531"/>
  <c r="BE533"/>
  <c r="BE541"/>
  <c r="BE566"/>
  <c r="BE582"/>
  <c r="BE626"/>
  <c r="BE629"/>
  <c r="BE635"/>
  <c r="BE639"/>
  <c r="BE659"/>
  <c r="BE665"/>
  <c r="BE675"/>
  <c r="BE687"/>
  <c r="BE691"/>
  <c r="BE143"/>
  <c r="BE163"/>
  <c r="BE174"/>
  <c r="BE186"/>
  <c r="BE191"/>
  <c r="BE194"/>
  <c r="BE252"/>
  <c r="BE254"/>
  <c r="BE257"/>
  <c r="BE265"/>
  <c r="BE283"/>
  <c r="BE296"/>
  <c r="BE302"/>
  <c r="BE314"/>
  <c r="BE316"/>
  <c r="BE328"/>
  <c r="BE330"/>
  <c r="BE342"/>
  <c r="BE348"/>
  <c r="BE372"/>
  <c r="BE374"/>
  <c r="BE388"/>
  <c r="BE390"/>
  <c r="BE392"/>
  <c r="BE402"/>
  <c r="BE406"/>
  <c r="BE408"/>
  <c r="BE416"/>
  <c r="BE434"/>
  <c r="BE437"/>
  <c r="BE440"/>
  <c r="BE444"/>
  <c r="BE487"/>
  <c r="BE494"/>
  <c r="BE537"/>
  <c r="BE545"/>
  <c r="BE551"/>
  <c r="BE555"/>
  <c r="BE559"/>
  <c r="BE593"/>
  <c r="BE596"/>
  <c r="BE602"/>
  <c r="BE606"/>
  <c r="BE619"/>
  <c r="BE642"/>
  <c r="BE669"/>
  <c r="F34"/>
  <c i="1" r="BC95"/>
  <c r="BC94"/>
  <c r="W32"/>
  <c i="2" r="F33"/>
  <c i="1" r="BB95"/>
  <c r="BB94"/>
  <c r="W31"/>
  <c i="2" r="F32"/>
  <c i="1" r="BA95"/>
  <c r="BA94"/>
  <c r="W30"/>
  <c i="2" r="F35"/>
  <c i="1" r="BD95"/>
  <c r="BD94"/>
  <c r="W33"/>
  <c i="2" r="J32"/>
  <c i="1" r="AW95"/>
  <c i="2" l="1" r="P137"/>
  <c r="T207"/>
  <c r="P207"/>
  <c r="T137"/>
  <c r="T136"/>
  <c r="R136"/>
  <c r="BK137"/>
  <c r="BK685"/>
  <c r="J685"/>
  <c r="J116"/>
  <c r="BK207"/>
  <c r="J207"/>
  <c r="J99"/>
  <c i="1" r="AW94"/>
  <c r="AK30"/>
  <c i="2" r="F31"/>
  <c i="1" r="AZ95"/>
  <c r="AZ94"/>
  <c r="W29"/>
  <c r="AY94"/>
  <c r="AX94"/>
  <c i="2" r="J31"/>
  <c i="1" r="AV95"/>
  <c r="AT95"/>
  <c i="2" l="1" r="BK136"/>
  <c r="J136"/>
  <c r="J94"/>
  <c r="P136"/>
  <c i="1" r="AU95"/>
  <c i="2" r="J137"/>
  <c r="J95"/>
  <c i="1" r="AU94"/>
  <c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<sst xmlns="http://schemas.openxmlformats.org/spreadsheetml/2006/main">
  <si>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</si>
  <si>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</si>
  <si>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</si>
  <si>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</si>
  <si>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{a8f4d5a3-536c-43a7-a8b4-55b0de307510}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</si>
  <si>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</si>
  <si>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</si>
  <si>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</si>
  <si>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</si>
  <si>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</si>
  <si>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</si>
  <si>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</si>
  <si>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</si>
  <si>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</si>
  <si>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SK/2023/08/02/ROUS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</si>
  <si>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</si>
  <si>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</si>
  <si>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UČEBNY ZUŠ</t>
  </si>
  <si>
    <t>KSO:</t>
  </si>
  <si>
    <t>CC-CZ:</t>
  </si>
  <si>
    <t>Místo:</t>
  </si>
  <si>
    <t xml:space="preserve"> </t>
  </si>
  <si>
    <t>Datum:</t>
  </si>
  <si>
    <t>4. 8. 2023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</si>
  <si>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</si>
  <si>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</si>
  <si>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</si>
  <si>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</si>
  <si>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</si>
  <si>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</si>
  <si>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</si>
  <si>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</si>
  <si>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</si>
  <si>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</si>
  <si>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</si>
  <si>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</si>
  <si>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</si>
  <si>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</si>
  <si>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</si>
  <si>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</si>
  <si>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</si>
  <si>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</si>
  <si>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</si>
  <si>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</si>
  <si>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</si>
  <si>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</si>
  <si>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</si>
  <si>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</si>
  <si>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</si>
  <si>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</si>
  <si>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</si>
  <si>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</si>
  <si>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</si>
  <si>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</si>
  <si>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</si>
  <si>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</si>
  <si>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</si>
  <si>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</si>
  <si>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</si>
  <si>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</si>
  <si>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</si>
  <si>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</si>
  <si>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</si>
  <si>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</si>
  <si>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</si>
  <si>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</si>
  <si>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</si>
  <si>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</si>
  <si>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</si>
  <si>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</si>
  <si>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</si>
  <si>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</si>
  <si>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</si>
  <si>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</si>
  <si>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</si>
  <si>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</si>
  <si>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</si>
  <si>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</si>
  <si>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</si>
  <si>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</si>
  <si>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</si>
  <si>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</si>
  <si>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</si>
  <si>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</si>
  <si>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</si>
  <si>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</si>
  <si>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</si>
  <si>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</si>
  <si>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</si>
  <si>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</si>
  <si>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</si>
  <si>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</si>
  <si>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</si>
  <si>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</si>
  <si>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</si>
  <si>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</si>
  <si>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</si>
  <si>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</si>
  <si>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</si>
  <si>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</si>
  <si>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</si>
  <si>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</si>
  <si>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</si>
  <si>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</si>
  <si>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</si>
  <si>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</si>
  <si>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</si>
  <si>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</si>
  <si>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</si>
  <si>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</si>
  <si>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</si>
  <si>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</si>
  <si>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</si>
  <si>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</si>
  <si>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</si>
  <si>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</si>
  <si>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</si>
  <si>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</si>
  <si>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</si>
  <si>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</si>
  <si>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</si>
  <si>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</si>
  <si>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</si>
  <si>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</si>
  <si>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</si>
  <si>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</si>
  <si>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</si>
  <si>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</si>
  <si>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</si>
  <si>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</si>
  <si>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</si>
  <si>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podkladu vnitřních stěn maltou vápenocementovou tl do 10 mm</t>
  </si>
  <si>
    <t>m2</t>
  </si>
  <si>
    <t>CS ÚRS 2023 02</t>
  </si>
  <si>
    <t>4</t>
  </si>
  <si>
    <t>1235530990</t>
  </si>
  <si>
    <t>PP</t>
  </si>
  <si>
    <t>Vyrovnání nerovností podkladu vnitřních omítaných ploch maltou, tloušťky do 10 mm vápenocementovou stěn</t>
  </si>
  <si>
    <t>Online PSC</t>
  </si>
  <si>
    <t>https://podminky.urs.cz/item/CS_URS_2023_02/612135001</t>
  </si>
  <si>
    <t>VV</t>
  </si>
  <si>
    <t>2,5*1</t>
  </si>
  <si>
    <t>612135101</t>
  </si>
  <si>
    <t>Hrubá výplň rýh ve stěnách maltou jakékoli šířky rýhy</t>
  </si>
  <si>
    <t>-614894328</t>
  </si>
  <si>
    <t>Hrubá výplň rýh maltou jakékoli šířky rýhy ve stěnách</t>
  </si>
  <si>
    <t>https://podminky.urs.cz/item/CS_URS_2023_02/612135101</t>
  </si>
  <si>
    <t>30*0,15</t>
  </si>
  <si>
    <t>3</t>
  </si>
  <si>
    <t>612325203</t>
  </si>
  <si>
    <t>Vápenocementová hrubá omítka malých ploch přes 0,25 do 1 m2 na stěnách</t>
  </si>
  <si>
    <t>kus</t>
  </si>
  <si>
    <t>-807235694</t>
  </si>
  <si>
    <t>Vápenocementová omítka jednotlivých malých ploch hrubá na stěnách, plochy jednotlivě přes 0,25 do 1 m2</t>
  </si>
  <si>
    <t>https://podminky.urs.cz/item/CS_URS_2023_02/612325203</t>
  </si>
  <si>
    <t>612325223</t>
  </si>
  <si>
    <t>Vápenocementová štuková omítka malých ploch přes 0,25 do 1 m2 na stěnách</t>
  </si>
  <si>
    <t>517018547</t>
  </si>
  <si>
    <t>Vápenocementová omítka jednotlivých malých ploch štuková na stěnách, plochy jednotlivě přes 0,25 do 1 m2</t>
  </si>
  <si>
    <t>https://podminky.urs.cz/item/CS_URS_2023_02/612325223</t>
  </si>
  <si>
    <t>9</t>
  </si>
  <si>
    <t>Ostatní konstrukce a práce, bourání</t>
  </si>
  <si>
    <t>5</t>
  </si>
  <si>
    <t>952901111</t>
  </si>
  <si>
    <t>Vyčištění budov bytové a občanské výstavby při výšce podlaží do 4 m</t>
  </si>
  <si>
    <t>-263443512</t>
  </si>
  <si>
    <t>Vyčištění budov nebo objektů před předáním do užívání budov bytové nebo občanské výstavby, světlé výšky podlaží do 4 m</t>
  </si>
  <si>
    <t>https://podminky.urs.cz/item/CS_URS_2023_02/952901111</t>
  </si>
  <si>
    <t>6,56+3,83+30,88+8,13+24,5</t>
  </si>
  <si>
    <t>953943211</t>
  </si>
  <si>
    <t>Osazování hasicího přístroje</t>
  </si>
  <si>
    <t>-177838543</t>
  </si>
  <si>
    <t>Osazování drobných kovových předmětů kotvených do stěny hasicího přístroje</t>
  </si>
  <si>
    <t>https://podminky.urs.cz/item/CS_URS_2023_02/953943211</t>
  </si>
  <si>
    <t>7</t>
  </si>
  <si>
    <t>M</t>
  </si>
  <si>
    <t>44932114</t>
  </si>
  <si>
    <t>přístroj hasicí dle spacifikace požární zprávy</t>
  </si>
  <si>
    <t>8</t>
  </si>
  <si>
    <t>2067194752</t>
  </si>
  <si>
    <t>962031136</t>
  </si>
  <si>
    <t>Bourání příček z tvárnic nebo příčkovek tl do 150 mm</t>
  </si>
  <si>
    <t>170388110</t>
  </si>
  <si>
    <t>Bourání příček z cihel, tvárnic nebo příčkovek z tvárnic nebo příčkovek pálených nebo nepálených na maltu vápennou nebo vápenocementovou, tl. do 150 mm</t>
  </si>
  <si>
    <t>https://podminky.urs.cz/item/CS_URS_2023_02/962031136</t>
  </si>
  <si>
    <t>3,099*2,945</t>
  </si>
  <si>
    <t>968072245</t>
  </si>
  <si>
    <t>Vybourání kovových rámů oken jednoduchých včetně křídel pl do 2 m2</t>
  </si>
  <si>
    <t>-845612699</t>
  </si>
  <si>
    <t>Vybourání kovových rámů oken s křídly, dveřních zárubní, vrat, stěn, ostění nebo obkladů okenních rámů s křídly jednoduchých, plochy do 2 m2</t>
  </si>
  <si>
    <t>https://podminky.urs.cz/item/CS_URS_2023_02/968072245</t>
  </si>
  <si>
    <t>0,8*2+0,8*2+0,7*2</t>
  </si>
  <si>
    <t>10</t>
  </si>
  <si>
    <t>971033151</t>
  </si>
  <si>
    <t>Vybourání otvorů ve zdivu cihelném D do 60 mm na MVC nebo MV tl do 450 mm</t>
  </si>
  <si>
    <t>283804026</t>
  </si>
  <si>
    <t>Vybourání otvorů ve zdivu základovém nebo nadzákladovém z cihel, tvárnic, příčkovek z cihel pálených na maltu vápennou nebo vápenocementovou průměru profilu do 60 mm, tl. do 450 mm</t>
  </si>
  <si>
    <t>https://podminky.urs.cz/item/CS_URS_2023_02/971033151</t>
  </si>
  <si>
    <t>11</t>
  </si>
  <si>
    <t>971033161</t>
  </si>
  <si>
    <t>Vybourání otvorů ve zdivu cihelném D do 60 mm na MVC nebo MV tl do 600 mm</t>
  </si>
  <si>
    <t>1351315736</t>
  </si>
  <si>
    <t>Vybourání otvorů ve zdivu základovém nebo nadzákladovém z cihel, tvárnic, příčkovek z cihel pálených na maltu vápennou nebo vápenocementovou průměru profilu do 60 mm, tl. do 600 mm</t>
  </si>
  <si>
    <t>https://podminky.urs.cz/item/CS_URS_2023_02/971033161</t>
  </si>
  <si>
    <t>12</t>
  </si>
  <si>
    <t>974031122</t>
  </si>
  <si>
    <t>Vysekání rýh ve zdivu cihelném hl do 30 mm š do 70 mm</t>
  </si>
  <si>
    <t>m</t>
  </si>
  <si>
    <t>655187674</t>
  </si>
  <si>
    <t>Vysekání rýh ve zdivu cihelném na maltu vápennou nebo vápenocementovou do hl. 30 mm a šířky do 70 mm</t>
  </si>
  <si>
    <t>https://podminky.urs.cz/item/CS_URS_2023_02/974031122</t>
  </si>
  <si>
    <t>13</t>
  </si>
  <si>
    <t>974031142</t>
  </si>
  <si>
    <t>Vysekání rýh ve zdivu cihelném hl do 70 mm š do 70 mm</t>
  </si>
  <si>
    <t>2126626495</t>
  </si>
  <si>
    <t>Vysekání rýh ve zdivu cihelném na maltu vápennou nebo vápenocementovou do hl. 70 mm a šířky do 70 mm</t>
  </si>
  <si>
    <t>https://podminky.urs.cz/item/CS_URS_2023_02/974031142</t>
  </si>
  <si>
    <t>14</t>
  </si>
  <si>
    <t>977151124</t>
  </si>
  <si>
    <t>Jádrové vrty diamantovými korunkami do stavebních materiálů D přes 150 do 180 mm</t>
  </si>
  <si>
    <t>-1356207928</t>
  </si>
  <si>
    <t>Jádrové vrty diamantovými korunkami do stavebních materiálů (železobetonu, betonu, cihel, obkladů, dlažeb, kamene) průměru přes 150 do 180 mm</t>
  </si>
  <si>
    <t>https://podminky.urs.cz/item/CS_URS_2023_02/977151124</t>
  </si>
  <si>
    <t>978059511</t>
  </si>
  <si>
    <t>Odsekání a odebrání obkladů stěn z vnitřních obkládaček plochy do 1 m2</t>
  </si>
  <si>
    <t>-971778930</t>
  </si>
  <si>
    <t>Odsekání obkladů stěn včetně otlučení podkladní omítky až na zdivo z obkládaček vnitřních, z jakýchkoliv materiálů, plochy do 1 m2</t>
  </si>
  <si>
    <t>https://podminky.urs.cz/item/CS_URS_2023_02/978059511</t>
  </si>
  <si>
    <t>2,4*1</t>
  </si>
  <si>
    <t>997</t>
  </si>
  <si>
    <t>Přesun sutě</t>
  </si>
  <si>
    <t>16</t>
  </si>
  <si>
    <t>997002611</t>
  </si>
  <si>
    <t>Nakládání suti a vybouraných hmot</t>
  </si>
  <si>
    <t>t</t>
  </si>
  <si>
    <t>-901803962</t>
  </si>
  <si>
    <t>Nakládání suti a vybouraných hmot na dopravní prostředek pro vodorovné přemístění</t>
  </si>
  <si>
    <t>https://podminky.urs.cz/item/CS_URS_2023_02/997002611</t>
  </si>
  <si>
    <t>17</t>
  </si>
  <si>
    <t>997006512</t>
  </si>
  <si>
    <t>Vodorovné doprava suti s naložením a složením na skládku přes 100 m do 1 km</t>
  </si>
  <si>
    <t>44288033</t>
  </si>
  <si>
    <t>Vodorovná doprava suti na skládku s naložením na dopravní prostředek a složením přes 100 m do 1 km</t>
  </si>
  <si>
    <t>https://podminky.urs.cz/item/CS_URS_2023_02/997006512</t>
  </si>
  <si>
    <t>18</t>
  </si>
  <si>
    <t>997006519</t>
  </si>
  <si>
    <t>Příplatek k vodorovnému přemístění suti na skládku ZKD 1 km přes 1 km</t>
  </si>
  <si>
    <t>-535557387</t>
  </si>
  <si>
    <t>Vodorovná doprava suti na skládku Příplatek k ceně -6512 za každý další i započatý 1 km</t>
  </si>
  <si>
    <t>https://podminky.urs.cz/item/CS_URS_2023_02/997006519</t>
  </si>
  <si>
    <t>3,479*5 'Přepočtené koeficientem množství</t>
  </si>
  <si>
    <t>19</t>
  </si>
  <si>
    <t>997013216</t>
  </si>
  <si>
    <t>Vnitrostaveništní doprava suti a vybouraných hmot pro budovy v přes 18 do 21 m ručně</t>
  </si>
  <si>
    <t>531997074</t>
  </si>
  <si>
    <t>Vnitrostaveništní doprava suti a vybouraných hmot vodorovně do 50 m svisle ručně pro budovy a haly výšky přes 18 do 21 m</t>
  </si>
  <si>
    <t>https://podminky.urs.cz/item/CS_URS_2023_02/997013216</t>
  </si>
  <si>
    <t>20</t>
  </si>
  <si>
    <t>997013631</t>
  </si>
  <si>
    <t>Poplatek za uložení na skládce (skládkovné) stavebního odpadu směsného kód odpadu 17 09 04</t>
  </si>
  <si>
    <t>359969036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</si>
  <si>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</si>
  <si>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</si>
  <si>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PSV</t>
  </si>
  <si>
    <t>Práce a dodávky PSV</t>
  </si>
  <si>
    <t>721</t>
  </si>
  <si>
    <t>Zdravotechnika - vnitřní kanalizace</t>
  </si>
  <si>
    <t>721174042</t>
  </si>
  <si>
    <t>Potrubí kanalizační z PP připojovací DN 40</t>
  </si>
  <si>
    <t>41199808</t>
  </si>
  <si>
    <t>Potrubí z trub polypropylenových připojovací DN 40</t>
  </si>
  <si>
    <t>https://podminky.urs.cz/item/CS_URS_2023_02/721174042</t>
  </si>
  <si>
    <t>4+2</t>
  </si>
  <si>
    <t>22</t>
  </si>
  <si>
    <t>721174043</t>
  </si>
  <si>
    <t>Potrubí kanalizační z PP připojovací DN 50</t>
  </si>
  <si>
    <t>-192708245</t>
  </si>
  <si>
    <t>Potrubí z trub polypropylenových připojovací DN 50</t>
  </si>
  <si>
    <t>https://podminky.urs.cz/item/CS_URS_2023_02/721174043</t>
  </si>
  <si>
    <t>23</t>
  </si>
  <si>
    <t>721174043x</t>
  </si>
  <si>
    <t>napojení svodného potrubí na stávající rozvody</t>
  </si>
  <si>
    <t>sou</t>
  </si>
  <si>
    <t>634897872</t>
  </si>
  <si>
    <t>24</t>
  </si>
  <si>
    <t>721174043x1</t>
  </si>
  <si>
    <t>Dodávka a montáž přečerpávací stanice, vč. čistícího kusu</t>
  </si>
  <si>
    <t>-1262967940</t>
  </si>
  <si>
    <t>25</t>
  </si>
  <si>
    <t>998721203</t>
  </si>
  <si>
    <t>Přesun hmot procentní pro vnitřní kanalizace v objektech v přes 12 do 24 m</t>
  </si>
  <si>
    <t>%</t>
  </si>
  <si>
    <t>1676544111</t>
  </si>
  <si>
    <t>Přesun hmot pro vnitřní kanalizace stanovený procentní sazbou (%) z ceny vodorovná dopravní vzdálenost do 50 m v objektech výšky přes 12 do 24 m</t>
  </si>
  <si>
    <t>https://podminky.urs.cz/item/CS_URS_2023_02/998721203</t>
  </si>
  <si>
    <t>722</t>
  </si>
  <si>
    <t>Zdravotechnika - vnitřní vodovod</t>
  </si>
  <si>
    <t>26</t>
  </si>
  <si>
    <t>722174022</t>
  </si>
  <si>
    <t>Potrubí vodovodní plastové PPR svar polyfúze PN 20 D 20x3,4 mm</t>
  </si>
  <si>
    <t>-108050951</t>
  </si>
  <si>
    <t>Potrubí z plastových trubek z polypropylenu PPR svařovaných polyfúzně PN 20 (SDR 6) D 20 x 3,4</t>
  </si>
  <si>
    <t>https://podminky.urs.cz/item/CS_URS_2023_02/722174022</t>
  </si>
  <si>
    <t>teplá vodor</t>
  </si>
  <si>
    <t>6,5+1,5</t>
  </si>
  <si>
    <t>teplá svislá</t>
  </si>
  <si>
    <t>2+2</t>
  </si>
  <si>
    <t>studená dtto teplá</t>
  </si>
  <si>
    <t>8+4</t>
  </si>
  <si>
    <t>Součet</t>
  </si>
  <si>
    <t>27</t>
  </si>
  <si>
    <t>722220121</t>
  </si>
  <si>
    <t>Nástěnka pro baterii G 1/2" s jedním závitem</t>
  </si>
  <si>
    <t>pár</t>
  </si>
  <si>
    <t>1514917455</t>
  </si>
  <si>
    <t>Armatury s jedním závitem nástěnky pro baterii G 1/2"</t>
  </si>
  <si>
    <t>https://podminky.urs.cz/item/CS_URS_2023_02/722220121</t>
  </si>
  <si>
    <t>28</t>
  </si>
  <si>
    <t>722220152</t>
  </si>
  <si>
    <t>Nástěnka závitová plastová PPR PN 20 DN 20 x G 1/2"</t>
  </si>
  <si>
    <t>847309138</t>
  </si>
  <si>
    <t>Armatury s jedním závitem plastové (PPR) PN 20 (SDR 6) DN 20 x G 1/2"</t>
  </si>
  <si>
    <t>https://podminky.urs.cz/item/CS_URS_2023_02/722220152</t>
  </si>
  <si>
    <t>29</t>
  </si>
  <si>
    <t>998722203</t>
  </si>
  <si>
    <t>Přesun hmot procentní pro vnitřní vodovod v objektech v přes 12 do 24 m</t>
  </si>
  <si>
    <t>-1752434490</t>
  </si>
  <si>
    <t>Přesun hmot pro vnitřní vodovod stanovený procentní sazbou (%) z ceny vodorovná dopravní vzdálenost do 50 m v objektech výšky přes 12 do 24 m</t>
  </si>
  <si>
    <t>https://podminky.urs.cz/item/CS_URS_2023_02/998722203</t>
  </si>
  <si>
    <t>725</t>
  </si>
  <si>
    <t>Zdravotechnika - zařizovací předměty</t>
  </si>
  <si>
    <t>30</t>
  </si>
  <si>
    <t>725319111</t>
  </si>
  <si>
    <t>Montáž dřezu ostatních typů</t>
  </si>
  <si>
    <t>soubor</t>
  </si>
  <si>
    <t>-699472164</t>
  </si>
  <si>
    <t>Dřezy bez výtokových armatur montáž dřezů ostatních typů</t>
  </si>
  <si>
    <t>https://podminky.urs.cz/item/CS_URS_2023_02/725319111</t>
  </si>
  <si>
    <t>31</t>
  </si>
  <si>
    <t>55231082</t>
  </si>
  <si>
    <t>dřez nerez s odkládací ploškou vestavný matný 560x480mm</t>
  </si>
  <si>
    <t>32</t>
  </si>
  <si>
    <t>280297262</t>
  </si>
  <si>
    <t>725419111</t>
  </si>
  <si>
    <t>Montáž žlab nerezový automatický na stěnu jednostranný do 2500 mm ostatní typ</t>
  </si>
  <si>
    <t>733279789</t>
  </si>
  <si>
    <t>Žlaby montáž žlabů ostatních typů na stěnu jednostranné od 1250 mm do 2500 mm</t>
  </si>
  <si>
    <t>https://podminky.urs.cz/item/CS_URS_2023_02/725419111</t>
  </si>
  <si>
    <t>33</t>
  </si>
  <si>
    <t>55231369</t>
  </si>
  <si>
    <t>žlab nerez na stěnu neopláštěný 1250mm</t>
  </si>
  <si>
    <t>-1155408018</t>
  </si>
  <si>
    <t>34</t>
  </si>
  <si>
    <t>725829121</t>
  </si>
  <si>
    <t>Montáž baterie umyvadlové nástěnné pákové a klasické ostatní typ</t>
  </si>
  <si>
    <t>-1388274548</t>
  </si>
  <si>
    <t>Baterie umyvadlové montáž ostatních typů nástěnných pákových nebo klasických</t>
  </si>
  <si>
    <t>https://podminky.urs.cz/item/CS_URS_2023_02/725829121</t>
  </si>
  <si>
    <t>35</t>
  </si>
  <si>
    <t>55145615</t>
  </si>
  <si>
    <t>baterie umyvadlová nástěnná páková 150mm chrom</t>
  </si>
  <si>
    <t>-836857435</t>
  </si>
  <si>
    <t>36</t>
  </si>
  <si>
    <t>725861102</t>
  </si>
  <si>
    <t>Zápachová uzávěrka pro umyvadla DN 40</t>
  </si>
  <si>
    <t>-1183005163</t>
  </si>
  <si>
    <t>Zápachové uzávěrky zařizovacích předmětů pro umyvadla DN 40</t>
  </si>
  <si>
    <t>https://podminky.urs.cz/item/CS_URS_2023_02/725861102</t>
  </si>
  <si>
    <t>37</t>
  </si>
  <si>
    <t>725862103</t>
  </si>
  <si>
    <t>Zápachová uzávěrka pro dřezy DN 40/50</t>
  </si>
  <si>
    <t>1320604304</t>
  </si>
  <si>
    <t>Zápachové uzávěrky zařizovacích předmětů pro dřezy DN 40/50</t>
  </si>
  <si>
    <t>https://podminky.urs.cz/item/CS_URS_2023_02/725862103</t>
  </si>
  <si>
    <t>38</t>
  </si>
  <si>
    <t>998725203</t>
  </si>
  <si>
    <t>Přesun hmot procentní pro zařizovací předměty v objektech v přes 12 do 24 m</t>
  </si>
  <si>
    <t>1375100252</t>
  </si>
  <si>
    <t>Přesun hmot pro zařizovací předměty stanovený procentní sazbou (%) z ceny vodorovná dopravní vzdálenost do 50 m v objektech výšky přes 12 do 24 m</t>
  </si>
  <si>
    <t>https://podminky.urs.cz/item/CS_URS_2023_02/998725203</t>
  </si>
  <si>
    <t>734</t>
  </si>
  <si>
    <t>Ústřední vytápění - armatury</t>
  </si>
  <si>
    <t>39</t>
  </si>
  <si>
    <t>734222803</t>
  </si>
  <si>
    <t>Ventil závitový termostatický rohový G 3/4 PN 16 do 110°C s ruční hlavou chromovaný</t>
  </si>
  <si>
    <t>-1985834628</t>
  </si>
  <si>
    <t>Ventily regulační závitové termostatické, s hlavicí ručního ovládání PN 16 do 110°C rohové chromované G 3/4</t>
  </si>
  <si>
    <t>https://podminky.urs.cz/item/CS_URS_2023_02/734222803</t>
  </si>
  <si>
    <t>735</t>
  </si>
  <si>
    <t>Ústřední vytápění - otopná tělesa</t>
  </si>
  <si>
    <t>40</t>
  </si>
  <si>
    <t>735000912</t>
  </si>
  <si>
    <t>Vyregulování ventilu nebo kohoutu dvojregulačního s termostatickým ovládáním</t>
  </si>
  <si>
    <t>588425688</t>
  </si>
  <si>
    <t>Regulace otopného systému při opravách vyregulování dvojregulačních ventilů a kohoutů s termostatickým ovládáním</t>
  </si>
  <si>
    <t>https://podminky.urs.cz/item/CS_URS_2023_02/735000912</t>
  </si>
  <si>
    <t>41</t>
  </si>
  <si>
    <t>735111810</t>
  </si>
  <si>
    <t>Demontáž otopného tělesa litinového článkového</t>
  </si>
  <si>
    <t>1829270369</t>
  </si>
  <si>
    <t>Demontáž otopných těles litinových článkových</t>
  </si>
  <si>
    <t>https://podminky.urs.cz/item/CS_URS_2023_02/735111810</t>
  </si>
  <si>
    <t>1,5*1*5</t>
  </si>
  <si>
    <t>42</t>
  </si>
  <si>
    <t>735119140</t>
  </si>
  <si>
    <t>Montáž otopného tělesa litinového článkového</t>
  </si>
  <si>
    <t>-137281226</t>
  </si>
  <si>
    <t>Otopná tělesa litinová montáž těles článkových</t>
  </si>
  <si>
    <t>https://podminky.urs.cz/item/CS_URS_2023_02/735119140</t>
  </si>
  <si>
    <t>43</t>
  </si>
  <si>
    <t>735191910</t>
  </si>
  <si>
    <t>Napuštění vody do otopných těles</t>
  </si>
  <si>
    <t>-1394281397</t>
  </si>
  <si>
    <t>Ostatní opravy otopných těles napuštění vody do otopného systému včetně potrubí (bez kotle a ohříváků) otopných těles</t>
  </si>
  <si>
    <t>https://podminky.urs.cz/item/CS_URS_2023_02/735191910</t>
  </si>
  <si>
    <t>44</t>
  </si>
  <si>
    <t>998735203</t>
  </si>
  <si>
    <t>Přesun hmot procentní pro otopná tělesa v objektech v přes 12 do 24 m</t>
  </si>
  <si>
    <t>-936322003</t>
  </si>
  <si>
    <t>Přesun hmot pro otopná tělesa stanovený procentní sazbou (%) z ceny vodorovná dopravní vzdálenost do 50 m v objektech výšky přes 12 do 24 m</t>
  </si>
  <si>
    <t>https://podminky.urs.cz/item/CS_URS_2023_02/998735203</t>
  </si>
  <si>
    <t>741</t>
  </si>
  <si>
    <t>Elektroinstalace - silnoproud</t>
  </si>
  <si>
    <t>45</t>
  </si>
  <si>
    <t>01ELSPOLD</t>
  </si>
  <si>
    <t>Dodávka Doplnění jističe 16B/1 do stávajícího rozavděče RS</t>
  </si>
  <si>
    <t>ks</t>
  </si>
  <si>
    <t>-222112839</t>
  </si>
  <si>
    <t>46</t>
  </si>
  <si>
    <t>01ELSPOLM</t>
  </si>
  <si>
    <t>Montáž Doplnění jističe 16B/1 do stávajícího rozavděče RS</t>
  </si>
  <si>
    <t>-212510030</t>
  </si>
  <si>
    <t>47</t>
  </si>
  <si>
    <t>02ELSPOLD</t>
  </si>
  <si>
    <t xml:space="preserve">Dodávka Svítidlo A - Závěsné/přisazené, LED svítidlo, matná AL mřížka, 4000K,   Ra 90, 1x37W, 4000 lm</t>
  </si>
  <si>
    <t>-1395369080</t>
  </si>
  <si>
    <t>48</t>
  </si>
  <si>
    <t>02ELSPOLM</t>
  </si>
  <si>
    <t xml:space="preserve">Montáž Svítidlo A - Závěsné/přisazené, LED svítidlo, matná AL mřížka, 4000K,   Ra 90, 1x37W, 4000 lm</t>
  </si>
  <si>
    <t>31220728</t>
  </si>
  <si>
    <t>49</t>
  </si>
  <si>
    <t>03ELSPOLD</t>
  </si>
  <si>
    <t>Dodávka Svítidlo B - Přisazené LED svítidlo, opálový PMMA kryt, průměr 480mm, 1x 44W, 5000 lm, Ra 80, 4000K</t>
  </si>
  <si>
    <t>33943942</t>
  </si>
  <si>
    <t>50</t>
  </si>
  <si>
    <t>03ELSPOLM</t>
  </si>
  <si>
    <t>Montáž Svítidlo B - Přisazené LED svítidlo, opálový PMMA kryt, průměr 480mm, 1x 44W, 5000 lm, Ra 80, 4000K</t>
  </si>
  <si>
    <t>-567568327</t>
  </si>
  <si>
    <t>51</t>
  </si>
  <si>
    <t>04ELSPOLD</t>
  </si>
  <si>
    <t>Dodávka Svítidlo C - Přisazene LED svitidlo, opalovy PMMA kryt, průměr 480mm, 1x 34 W, 3900 lm, Ra 80, 4000K</t>
  </si>
  <si>
    <t>119476765</t>
  </si>
  <si>
    <t>52</t>
  </si>
  <si>
    <t>04ELSPOLM</t>
  </si>
  <si>
    <t>Montáž Svítidlo C - Přisazene LED svitidlo, opalovy PMMA kryt, průměr 480mm, 1x 34 W, 3900 lm, Ra 80, 4000K</t>
  </si>
  <si>
    <t>961441185</t>
  </si>
  <si>
    <t>53</t>
  </si>
  <si>
    <t>08ELSPOLD</t>
  </si>
  <si>
    <t>Dodávka Zásuvka jednoduchá 230V - na omítku</t>
  </si>
  <si>
    <t>1182775251</t>
  </si>
  <si>
    <t>54</t>
  </si>
  <si>
    <t>08ELSPOLM</t>
  </si>
  <si>
    <t>Montáž Zásuvka jednoduchá 230V - na omítku</t>
  </si>
  <si>
    <t>1095046501</t>
  </si>
  <si>
    <t>55</t>
  </si>
  <si>
    <t>09ELSPOLD</t>
  </si>
  <si>
    <t>Dodávka Zásuvka jednoduchá 230V - 45x45 do parapetního kanálu</t>
  </si>
  <si>
    <t>171386825</t>
  </si>
  <si>
    <t>56</t>
  </si>
  <si>
    <t>09ELSPOLM</t>
  </si>
  <si>
    <t>Montáž Zásuvka jednoduchá 230V - 45x45 do parapetního kanálu</t>
  </si>
  <si>
    <t>5313312</t>
  </si>
  <si>
    <t>57</t>
  </si>
  <si>
    <t>11ELSPOLD</t>
  </si>
  <si>
    <t>Dodávka Datová zásuvka 2xRJ45 - na omítku</t>
  </si>
  <si>
    <t>1148476267</t>
  </si>
  <si>
    <t>58</t>
  </si>
  <si>
    <t>11ELSPOLM</t>
  </si>
  <si>
    <t>Montáž Datová zásuvka 2xRJ45 - na omítku</t>
  </si>
  <si>
    <t>-1277680545</t>
  </si>
  <si>
    <t>59</t>
  </si>
  <si>
    <t>12ELSPOLD</t>
  </si>
  <si>
    <t>Dodávka Datová zásuvka 2xRJ45 - 45x45 do parapetního kanálu</t>
  </si>
  <si>
    <t>-835007781</t>
  </si>
  <si>
    <t>60</t>
  </si>
  <si>
    <t>12ELSPOLM</t>
  </si>
  <si>
    <t>Montáž Datová zásuvka 2xRJ45 - 45x45 do parapetního kanálu</t>
  </si>
  <si>
    <t>1655890944</t>
  </si>
  <si>
    <t>61</t>
  </si>
  <si>
    <t>13ELSPOLD</t>
  </si>
  <si>
    <t>Dodávka Keystone modul 1xRJ45 Cat.6 FTP</t>
  </si>
  <si>
    <t>539615571</t>
  </si>
  <si>
    <t>62</t>
  </si>
  <si>
    <t>13ELSPOLM</t>
  </si>
  <si>
    <t>Montáž Keystone modul 1xRJ45 Cat.6 FTP</t>
  </si>
  <si>
    <t>-698316009</t>
  </si>
  <si>
    <t>63</t>
  </si>
  <si>
    <t>14ELSPOLD</t>
  </si>
  <si>
    <t>Dodávka Vypínač ř. č.1 - pod omítku, včetně rámečku</t>
  </si>
  <si>
    <t>496205979</t>
  </si>
  <si>
    <t>64</t>
  </si>
  <si>
    <t>14ELSPOLM</t>
  </si>
  <si>
    <t>Montáž Vypínač ř. č.1 - pod omítku, včetně rámečku</t>
  </si>
  <si>
    <t>-1762397645</t>
  </si>
  <si>
    <t>65</t>
  </si>
  <si>
    <t>16ELSPOLD</t>
  </si>
  <si>
    <t xml:space="preserve">Dodávka Střídavý přepínač ř. č.6  - pod omítku, včetně rámečku</t>
  </si>
  <si>
    <t>1322839105</t>
  </si>
  <si>
    <t>66</t>
  </si>
  <si>
    <t>16ELSPOLM</t>
  </si>
  <si>
    <t xml:space="preserve">Montáž Střídavý přepínač ř. č.6  - pod omítku, včetně rámečku</t>
  </si>
  <si>
    <t>-1676549984</t>
  </si>
  <si>
    <t>67</t>
  </si>
  <si>
    <t>18ELSPOLD</t>
  </si>
  <si>
    <t xml:space="preserve">Dodávka Křížový přepínač ř. č.7  - pod omítku, včetně rámečku</t>
  </si>
  <si>
    <t>853316039</t>
  </si>
  <si>
    <t>68</t>
  </si>
  <si>
    <t>18ELSPOLM</t>
  </si>
  <si>
    <t xml:space="preserve">Montáž Křížový přepínač ř. č.7  - pod omítku, včetně rámečku</t>
  </si>
  <si>
    <t>-658311061</t>
  </si>
  <si>
    <t>69</t>
  </si>
  <si>
    <t>19ELSPOLD</t>
  </si>
  <si>
    <t>Dodávka Instalační krabice</t>
  </si>
  <si>
    <t>-1237900937</t>
  </si>
  <si>
    <t>70</t>
  </si>
  <si>
    <t>19ELSPOLM</t>
  </si>
  <si>
    <t>Montáž Instalační krabice</t>
  </si>
  <si>
    <t>653260964</t>
  </si>
  <si>
    <t>71</t>
  </si>
  <si>
    <t>20ELSPOLD</t>
  </si>
  <si>
    <t>Dodávka Instalační krabice extra hluboká</t>
  </si>
  <si>
    <t>10275751</t>
  </si>
  <si>
    <t>72</t>
  </si>
  <si>
    <t>20ELSPOLM</t>
  </si>
  <si>
    <t>Montáž Instalační krabice extra hluboká</t>
  </si>
  <si>
    <t>-562342757</t>
  </si>
  <si>
    <t>73</t>
  </si>
  <si>
    <t>22ELSPOLD</t>
  </si>
  <si>
    <t>Dodávka Spojky wago</t>
  </si>
  <si>
    <t>517419666</t>
  </si>
  <si>
    <t>74</t>
  </si>
  <si>
    <t>22ELSPOLM</t>
  </si>
  <si>
    <t>Montáž Spojky wago</t>
  </si>
  <si>
    <t>536671271</t>
  </si>
  <si>
    <t>75</t>
  </si>
  <si>
    <t>23ELSPOLD</t>
  </si>
  <si>
    <t>Dodávka Stahovací pásky (balení 100 ks)</t>
  </si>
  <si>
    <t>-304409600</t>
  </si>
  <si>
    <t>76</t>
  </si>
  <si>
    <t>23ELSPOLM</t>
  </si>
  <si>
    <t>Montáž Stahovací pásky (balení 100 ks)</t>
  </si>
  <si>
    <t>-1248671419</t>
  </si>
  <si>
    <t>77</t>
  </si>
  <si>
    <t>24ELSPOLD</t>
  </si>
  <si>
    <t>Dodávka Nástěnný Rack 18U</t>
  </si>
  <si>
    <t>-229348491</t>
  </si>
  <si>
    <t>78</t>
  </si>
  <si>
    <t>24ELSPOLM</t>
  </si>
  <si>
    <t>Montáž Nástěnný Rack 18U</t>
  </si>
  <si>
    <t>-262906082</t>
  </si>
  <si>
    <t>79</t>
  </si>
  <si>
    <t>25ELSPOLD</t>
  </si>
  <si>
    <t>Dodávka Patchpanet stíněný cat.6, 1U 24xRJ-45</t>
  </si>
  <si>
    <t>1600897958</t>
  </si>
  <si>
    <t>80</t>
  </si>
  <si>
    <t>25ELSPOLM</t>
  </si>
  <si>
    <t>Montáž Patchpanet stíněný cat.6, 1U 24xRJ-45</t>
  </si>
  <si>
    <t>-1385094742</t>
  </si>
  <si>
    <t>81</t>
  </si>
  <si>
    <t>26ELSPOLD</t>
  </si>
  <si>
    <t>Dodávka Vyvazovací panel 1U</t>
  </si>
  <si>
    <t>1941270382</t>
  </si>
  <si>
    <t>82</t>
  </si>
  <si>
    <t>26ELSPOLM</t>
  </si>
  <si>
    <t>Montáž Vyvazovací panel 1U</t>
  </si>
  <si>
    <t>1566598704</t>
  </si>
  <si>
    <t>83</t>
  </si>
  <si>
    <t>27ELSPOLD</t>
  </si>
  <si>
    <t>Dodávka Police 1U</t>
  </si>
  <si>
    <t>-1411958109</t>
  </si>
  <si>
    <t>84</t>
  </si>
  <si>
    <t>27ELSPOLM</t>
  </si>
  <si>
    <t>Montáž Police 1U</t>
  </si>
  <si>
    <t>1272003697</t>
  </si>
  <si>
    <t>85</t>
  </si>
  <si>
    <t>28ELSPOLD</t>
  </si>
  <si>
    <t xml:space="preserve">Dodávka Napájecí panel  5x230V</t>
  </si>
  <si>
    <t>-255455614</t>
  </si>
  <si>
    <t>86</t>
  </si>
  <si>
    <t>28ELSPOLM</t>
  </si>
  <si>
    <t xml:space="preserve">Montáž Napájecí panel  5x230V</t>
  </si>
  <si>
    <t>-391798614</t>
  </si>
  <si>
    <t>87</t>
  </si>
  <si>
    <t>29ELSPOLD</t>
  </si>
  <si>
    <t>Dodávka Parapetní žlab dvoukanálový pro moduly 45x45</t>
  </si>
  <si>
    <t>-1899578946</t>
  </si>
  <si>
    <t>88</t>
  </si>
  <si>
    <t>29ELSPOLM</t>
  </si>
  <si>
    <t>Montáž Parapetní žlab dvoukanálový pro moduly 45x45</t>
  </si>
  <si>
    <t>-1944147710</t>
  </si>
  <si>
    <t>89</t>
  </si>
  <si>
    <t>30ELSPOLD</t>
  </si>
  <si>
    <t>Dodávka Lišta 25x20</t>
  </si>
  <si>
    <t>1031988382</t>
  </si>
  <si>
    <t>90</t>
  </si>
  <si>
    <t>30ELSPOLM</t>
  </si>
  <si>
    <t>Montáž Lišta 25x20</t>
  </si>
  <si>
    <t>1393389768</t>
  </si>
  <si>
    <t>91</t>
  </si>
  <si>
    <t>31ELSPOLD</t>
  </si>
  <si>
    <t>Dodávka Kabel CYKY-J 3x2,5 - včetně uložení pod omítku / do trubek</t>
  </si>
  <si>
    <t>-1905748906</t>
  </si>
  <si>
    <t>92</t>
  </si>
  <si>
    <t>31ELSPOLM</t>
  </si>
  <si>
    <t>Montáž Kabel CYKY-J 3x2,5 - včetně uložení pod omítku / do trubek</t>
  </si>
  <si>
    <t>-258066276</t>
  </si>
  <si>
    <t>93</t>
  </si>
  <si>
    <t>32ELSPOLD</t>
  </si>
  <si>
    <t>Dodávka Kabel CYKY-J 3x1,5 - včetně uložení pod omítku / do trubek</t>
  </si>
  <si>
    <t>-524062628</t>
  </si>
  <si>
    <t>94</t>
  </si>
  <si>
    <t>32ELSPOLM</t>
  </si>
  <si>
    <t>Montáž Kabel CYKY-J 3x1,5 - včetně uložení pod omítku / do trubek</t>
  </si>
  <si>
    <t>941613098</t>
  </si>
  <si>
    <t>95</t>
  </si>
  <si>
    <t>33ELSPOLD</t>
  </si>
  <si>
    <t>Dodávka Kabel CYKY-O 3x1,5 - včetně uložení pod omítku / do trubek</t>
  </si>
  <si>
    <t>-1115891560</t>
  </si>
  <si>
    <t>96</t>
  </si>
  <si>
    <t>33ELSPOLM</t>
  </si>
  <si>
    <t>Montáž Kabel CYKY-O 3x1,5 - včetně uložení pod omítku / do trubek</t>
  </si>
  <si>
    <t>738671140</t>
  </si>
  <si>
    <t>97</t>
  </si>
  <si>
    <t>34ELSPOLD</t>
  </si>
  <si>
    <t>Dodávka Instalační kabel Cat.6 FTP</t>
  </si>
  <si>
    <t>-1059801668</t>
  </si>
  <si>
    <t>98</t>
  </si>
  <si>
    <t>34ELSPOLM</t>
  </si>
  <si>
    <t>Montáž Instalační kabel Cat.6 FTP</t>
  </si>
  <si>
    <t>-329442105</t>
  </si>
  <si>
    <t>99</t>
  </si>
  <si>
    <t>35ELSPOLD</t>
  </si>
  <si>
    <t>Dodávka Sádra stavební balení 30 kg</t>
  </si>
  <si>
    <t>-951089029</t>
  </si>
  <si>
    <t>100</t>
  </si>
  <si>
    <t>36ELSPOLD</t>
  </si>
  <si>
    <t>Dodávka Spojovací materiál</t>
  </si>
  <si>
    <t>kpl</t>
  </si>
  <si>
    <t>-287317741</t>
  </si>
  <si>
    <t>101</t>
  </si>
  <si>
    <t>37ELOST</t>
  </si>
  <si>
    <t>Ostatní matriál</t>
  </si>
  <si>
    <t>964465255</t>
  </si>
  <si>
    <t>102</t>
  </si>
  <si>
    <t>38ELOST</t>
  </si>
  <si>
    <t>Mimostaveništní doprava</t>
  </si>
  <si>
    <t>-725589936</t>
  </si>
  <si>
    <t>103</t>
  </si>
  <si>
    <t>39ELOST</t>
  </si>
  <si>
    <t>Přesun dodávek</t>
  </si>
  <si>
    <t>1606790400</t>
  </si>
  <si>
    <t>104</t>
  </si>
  <si>
    <t>40ELOST</t>
  </si>
  <si>
    <t>Podíl přidružených výkonů</t>
  </si>
  <si>
    <t>-1041616963</t>
  </si>
  <si>
    <t>105</t>
  </si>
  <si>
    <t>41ELOST</t>
  </si>
  <si>
    <t>Revizní zpráva</t>
  </si>
  <si>
    <t>293235312</t>
  </si>
  <si>
    <t>751</t>
  </si>
  <si>
    <t>Vzduchotechnika</t>
  </si>
  <si>
    <t>106</t>
  </si>
  <si>
    <t>751111012</t>
  </si>
  <si>
    <t>Montáž ventilátoru axiálního nízkotlakého nástěnného základního D přes 100 do 200 mm</t>
  </si>
  <si>
    <t>2061254142</t>
  </si>
  <si>
    <t>Montáž ventilátoru axiálního nízkotlakého nástěnného základního, průměru přes 100 do 200 mm</t>
  </si>
  <si>
    <t>https://podminky.urs.cz/item/CS_URS_2023_02/751111012</t>
  </si>
  <si>
    <t>107</t>
  </si>
  <si>
    <t>42914120</t>
  </si>
  <si>
    <t>ventilátor axiální stěnový skříň z plastu IP44 35W D 150mm</t>
  </si>
  <si>
    <t>-881277075</t>
  </si>
  <si>
    <t>108</t>
  </si>
  <si>
    <t>751398012</t>
  </si>
  <si>
    <t>Montáž větrací mřížky na kruhové potrubí D přes 100 do 200 mm</t>
  </si>
  <si>
    <t>505601059</t>
  </si>
  <si>
    <t>Montáž ostatních zařízení větrací mřížky na kruhové potrubí, průměru přes 100 do 200 mm</t>
  </si>
  <si>
    <t>https://podminky.urs.cz/item/CS_URS_2023_02/751398012</t>
  </si>
  <si>
    <t>109</t>
  </si>
  <si>
    <t>56245613</t>
  </si>
  <si>
    <t>mřížka větrací se samočinnou žaluzií DN150</t>
  </si>
  <si>
    <t>-604921004</t>
  </si>
  <si>
    <t>110</t>
  </si>
  <si>
    <t>751525082</t>
  </si>
  <si>
    <t>Montáž potrubí plastového kruhového bez příruby D přes 100 do 200 mm</t>
  </si>
  <si>
    <t>839119062</t>
  </si>
  <si>
    <t>Montáž potrubí plastového kruhového bez příruby, průměru přes 100 do 200 mm</t>
  </si>
  <si>
    <t>https://podminky.urs.cz/item/CS_URS_2023_02/751525082</t>
  </si>
  <si>
    <t>111</t>
  </si>
  <si>
    <t>42981651</t>
  </si>
  <si>
    <t>trouba pevná PVC D 150mm do 45°C</t>
  </si>
  <si>
    <t>1448537367</t>
  </si>
  <si>
    <t>6*1,2 'Přepočtené koeficientem množství</t>
  </si>
  <si>
    <t>763</t>
  </si>
  <si>
    <t>Konstrukce suché výstavby</t>
  </si>
  <si>
    <t>112</t>
  </si>
  <si>
    <t>763135101</t>
  </si>
  <si>
    <t>Montáž SDK kazetového podhledu z kazet 600x600 mm na zavěšenou viditelnou nosnou konstrukci</t>
  </si>
  <si>
    <t>-1323916685</t>
  </si>
  <si>
    <t>Montáž sádrokartonového podhledu kazetového demontovatelného, velikosti kazet 600x600 mm včetně zavěšené nosné konstrukce viditelné</t>
  </si>
  <si>
    <t>https://podminky.urs.cz/item/CS_URS_2023_02/763135101</t>
  </si>
  <si>
    <t>6,56+8,13+10</t>
  </si>
  <si>
    <t>113</t>
  </si>
  <si>
    <t>59030570</t>
  </si>
  <si>
    <t>podhled kazetový bez děrování viditelný rastr tl 10mm 600x600mm</t>
  </si>
  <si>
    <t>2032355710</t>
  </si>
  <si>
    <t>14,69*1,05 'Přepočtené koeficientem množství</t>
  </si>
  <si>
    <t>114</t>
  </si>
  <si>
    <t>59030570X</t>
  </si>
  <si>
    <t>podhled kazetový , viditelný rastr tl 15mm 600x600mm</t>
  </si>
  <si>
    <t>-2125132900</t>
  </si>
  <si>
    <t>10*1,05 'Přepočtené koeficientem množství</t>
  </si>
  <si>
    <t>115</t>
  </si>
  <si>
    <t>763135811</t>
  </si>
  <si>
    <t>Demontáž podhledu sádrokartonového kazetového na roštu viditelném</t>
  </si>
  <si>
    <t>-527009409</t>
  </si>
  <si>
    <t>Demontáž podhledu sádrokartonového kazetového na zavěšeném na roštu viditelném</t>
  </si>
  <si>
    <t>https://podminky.urs.cz/item/CS_URS_2023_02/763135811</t>
  </si>
  <si>
    <t>6,56+8,13+8,15</t>
  </si>
  <si>
    <t>116</t>
  </si>
  <si>
    <t>763135881</t>
  </si>
  <si>
    <t>Demontáž kazet sádrokartonového podhledu</t>
  </si>
  <si>
    <t>1441818091</t>
  </si>
  <si>
    <t>Demontáž podhledu sádrokartonového vyjmutí kazet</t>
  </si>
  <si>
    <t>https://podminky.urs.cz/item/CS_URS_2023_02/763135881</t>
  </si>
  <si>
    <t>30,88+24,5</t>
  </si>
  <si>
    <t>117</t>
  </si>
  <si>
    <t>763135881X</t>
  </si>
  <si>
    <t>Montáž kazet sádrokartonového podhledu</t>
  </si>
  <si>
    <t>-1819131374</t>
  </si>
  <si>
    <t>118</t>
  </si>
  <si>
    <t>1285622045</t>
  </si>
  <si>
    <t>55,38*1,05 'Přepočtené koeficientem množství</t>
  </si>
  <si>
    <t>119</t>
  </si>
  <si>
    <t>998763403</t>
  </si>
  <si>
    <t>Přesun hmot procentní pro sádrokartonové konstrukce v objektech v přes 12 do 24 m</t>
  </si>
  <si>
    <t>-2057662829</t>
  </si>
  <si>
    <t>Přesun hmot pro konstrukce montované z desek stanovený procentní sazbou (%) z ceny vodorovná dopravní vzdálenost do 50 m v objektech výšky přes 12 do 24 m</t>
  </si>
  <si>
    <t>https://podminky.urs.cz/item/CS_URS_2023_02/998763403</t>
  </si>
  <si>
    <t>766</t>
  </si>
  <si>
    <t>Konstrukce truhlářské</t>
  </si>
  <si>
    <t>120</t>
  </si>
  <si>
    <t>766660171</t>
  </si>
  <si>
    <t>Montáž dveřních křídel otvíravých jednokřídlových š do 0,8 m do obložkové zárubně</t>
  </si>
  <si>
    <t>-2048410973</t>
  </si>
  <si>
    <t>Montáž dveřních křídel dřevěných nebo plastových otevíravých do obložkové zárubně povrchově upravených jednokřídlových, šířky do 800 mm</t>
  </si>
  <si>
    <t>https://podminky.urs.cz/item/CS_URS_2023_02/766660171</t>
  </si>
  <si>
    <t>121</t>
  </si>
  <si>
    <t>61162026</t>
  </si>
  <si>
    <t>dveře jednokřídlé dřevotřískové povrch fóliový plné 800x1970-2100mm</t>
  </si>
  <si>
    <t>1931121563</t>
  </si>
  <si>
    <t>122</t>
  </si>
  <si>
    <t>766660172</t>
  </si>
  <si>
    <t>Montáž dveřních křídel otvíravých jednokřídlových š přes 0,8 m do obložkové zárubně</t>
  </si>
  <si>
    <t>1638658343</t>
  </si>
  <si>
    <t>Montáž dveřních křídel dřevěných nebo plastových otevíravých do obložkové zárubně povrchově upravených jednokřídlových, šířky přes 800 mm</t>
  </si>
  <si>
    <t>https://podminky.urs.cz/item/CS_URS_2023_02/766660172</t>
  </si>
  <si>
    <t>123</t>
  </si>
  <si>
    <t>61162027</t>
  </si>
  <si>
    <t>dveře jednokřídlé dřevotřískové povrch fóliový plné 900x1970-2100mm</t>
  </si>
  <si>
    <t>479317536</t>
  </si>
  <si>
    <t>124</t>
  </si>
  <si>
    <t>766660728</t>
  </si>
  <si>
    <t>Montáž dveřního interiérového kování - zámku</t>
  </si>
  <si>
    <t>-1745074961</t>
  </si>
  <si>
    <t>Montáž dveřních doplňků dveřního kování interiérového zámku</t>
  </si>
  <si>
    <t>https://podminky.urs.cz/item/CS_URS_2023_02/766660728</t>
  </si>
  <si>
    <t>125</t>
  </si>
  <si>
    <t>54924015</t>
  </si>
  <si>
    <t>zámek zadlabací mezipokojový pravolevý rozteč 72x40mm</t>
  </si>
  <si>
    <t>-1266929038</t>
  </si>
  <si>
    <t>126</t>
  </si>
  <si>
    <t>766660729</t>
  </si>
  <si>
    <t>Montáž dveřního interiérového kování - štítku s klikou</t>
  </si>
  <si>
    <t>530038344</t>
  </si>
  <si>
    <t>Montáž dveřních doplňků dveřního kování interiérového štítku s klikou</t>
  </si>
  <si>
    <t>https://podminky.urs.cz/item/CS_URS_2023_02/766660729</t>
  </si>
  <si>
    <t>127</t>
  </si>
  <si>
    <t>54914123</t>
  </si>
  <si>
    <t>kování rozetové klika/klika</t>
  </si>
  <si>
    <t>-1270844189</t>
  </si>
  <si>
    <t>128</t>
  </si>
  <si>
    <t>766681811</t>
  </si>
  <si>
    <t>Demontáž dveřních obložkových dřevěných zárubní plochy do 2 m2 k opětovnému použití</t>
  </si>
  <si>
    <t>-895192267</t>
  </si>
  <si>
    <t>Demontáž zárubní k opětovnému použití obložkových z masívu, plochy otvoru do 2 m2</t>
  </si>
  <si>
    <t>https://podminky.urs.cz/item/CS_URS_2023_02/766681811</t>
  </si>
  <si>
    <t>0,9*2</t>
  </si>
  <si>
    <t>129</t>
  </si>
  <si>
    <t>766681811X</t>
  </si>
  <si>
    <t>Demontáž dveřních obložkových dřevěných zárubní plochy do 2 m2</t>
  </si>
  <si>
    <t>131528797</t>
  </si>
  <si>
    <t>130</t>
  </si>
  <si>
    <t>766682112</t>
  </si>
  <si>
    <t>Montáž zárubní obložkových pro dveře jednokřídlové tl stěny přes 170 do 350 mm</t>
  </si>
  <si>
    <t>-820029067</t>
  </si>
  <si>
    <t>Montáž zárubní dřevěných, plastových nebo z lamina obložkových, pro dveře jednokřídlové, tloušťky stěny přes 170 do 350 mm</t>
  </si>
  <si>
    <t>https://podminky.urs.cz/item/CS_URS_2023_02/766682112</t>
  </si>
  <si>
    <t>131</t>
  </si>
  <si>
    <t>61182347</t>
  </si>
  <si>
    <t>zárubeň jednokřídlá obložková na pozdro s fóliovým povrchem tl stěny 260-350mm rozměru 600-1100/1970, 2100mm</t>
  </si>
  <si>
    <t>268505652</t>
  </si>
  <si>
    <t>132</t>
  </si>
  <si>
    <t>766682113</t>
  </si>
  <si>
    <t>Montáž zárubní obložkových pro dveře jednokřídlové tl stěny přes 350 mm</t>
  </si>
  <si>
    <t>-1092998379</t>
  </si>
  <si>
    <t>Montáž zárubní dřevěných, plastových nebo z lamina obložkových, pro dveře jednokřídlové, tloušťky stěny přes 350 mm</t>
  </si>
  <si>
    <t>https://podminky.urs.cz/item/CS_URS_2023_02/766682113</t>
  </si>
  <si>
    <t>133</t>
  </si>
  <si>
    <t>61182310</t>
  </si>
  <si>
    <t>zárubeň jednokřídlá obložková s laminátovým povrchem tl stěny 360-450mm rozměru 600-1100/1970mm</t>
  </si>
  <si>
    <t>-1250529857</t>
  </si>
  <si>
    <t>134</t>
  </si>
  <si>
    <t>766691914</t>
  </si>
  <si>
    <t>Vyvěšení nebo zavěšení dřevěných křídel dveří pl do 2 m2</t>
  </si>
  <si>
    <t>-1871649518</t>
  </si>
  <si>
    <t>Ostatní práce vyvěšení nebo zavěšení křídel dřevěných dveřních, plochy do 2 m2</t>
  </si>
  <si>
    <t>https://podminky.urs.cz/item/CS_URS_2023_02/766691914</t>
  </si>
  <si>
    <t>135</t>
  </si>
  <si>
    <t>766691932</t>
  </si>
  <si>
    <t>Seřízení plastového okenního nebo dveřního otvíracího a sklápěcího křídla</t>
  </si>
  <si>
    <t>-1533721922</t>
  </si>
  <si>
    <t>Ostatní práce seřízení okenního nebo dveřního křídla otvíracího nebo sklápěcího plastového</t>
  </si>
  <si>
    <t>https://podminky.urs.cz/item/CS_URS_2023_02/766691932</t>
  </si>
  <si>
    <t>136</t>
  </si>
  <si>
    <t>766811116</t>
  </si>
  <si>
    <t>Montáž korpusu kuchyňských skříněk spodních na nožičky š přes 600 do 1200 mm</t>
  </si>
  <si>
    <t>-1375349892</t>
  </si>
  <si>
    <t>Montáž kuchyňských linek korpusu spodních skříněk na nožičky (včetně vyrovnání), šířky jednoho dílu přes 600 do 1200 mm</t>
  </si>
  <si>
    <t>https://podminky.urs.cz/item/CS_URS_2023_02/766811116</t>
  </si>
  <si>
    <t>137</t>
  </si>
  <si>
    <t>766811111X</t>
  </si>
  <si>
    <t xml:space="preserve">dodávka korpusu skříňky pod dřez </t>
  </si>
  <si>
    <t>54112129</t>
  </si>
  <si>
    <t>138</t>
  </si>
  <si>
    <t>766811151</t>
  </si>
  <si>
    <t>Montáž korpusu kuchyňských skříněk horních na stěnu š do 600 mm</t>
  </si>
  <si>
    <t>-1133537815</t>
  </si>
  <si>
    <t>Montáž kuchyňských linek korpusu horních skříněk šroubovaných na stěnu, šířky jednoho dílu do 600 mm</t>
  </si>
  <si>
    <t>https://podminky.urs.cz/item/CS_URS_2023_02/766811151</t>
  </si>
  <si>
    <t>139</t>
  </si>
  <si>
    <t>766811111.1</t>
  </si>
  <si>
    <t>dodávka korpusu skříňky horní s dvířky š.600</t>
  </si>
  <si>
    <t>1337728757</t>
  </si>
  <si>
    <t>140</t>
  </si>
  <si>
    <t>766811111.2</t>
  </si>
  <si>
    <t>dodávka korpusu skříňky horní s dvířky š.400</t>
  </si>
  <si>
    <t>-802549491</t>
  </si>
  <si>
    <t>141</t>
  </si>
  <si>
    <t>766811212</t>
  </si>
  <si>
    <t>Montáž kuchyňské pracovní desky bez výřezu dl přes 1000 do 2000 mm</t>
  </si>
  <si>
    <t>-891222655</t>
  </si>
  <si>
    <t>Montáž kuchyňských linek pracovní desky bez výřezu, délky jednoho dílu přes 1000 do 2000 mm</t>
  </si>
  <si>
    <t>https://podminky.urs.cz/item/CS_URS_2023_02/766811212</t>
  </si>
  <si>
    <t>142</t>
  </si>
  <si>
    <t>60722289.1</t>
  </si>
  <si>
    <t>deska dřevotřísková laminovaná včetně lABS hrany</t>
  </si>
  <si>
    <t>907685338</t>
  </si>
  <si>
    <t>0,6*1,6</t>
  </si>
  <si>
    <t>143</t>
  </si>
  <si>
    <t>766811221</t>
  </si>
  <si>
    <t>Příplatek k montáži kuchyňské pracovní desky za vyřezání otvoru</t>
  </si>
  <si>
    <t>2134639859</t>
  </si>
  <si>
    <t>Montáž kuchyňských linek pracovní desky Příplatek k ceně za vyřezání otvoru (včetně zaměření)</t>
  </si>
  <si>
    <t>https://podminky.urs.cz/item/CS_URS_2023_02/766811221</t>
  </si>
  <si>
    <t>144</t>
  </si>
  <si>
    <t>766811223</t>
  </si>
  <si>
    <t>Příplatek k montáži kuchyňské pracovní desky za usazení dřezu</t>
  </si>
  <si>
    <t>-483789058</t>
  </si>
  <si>
    <t>Montáž kuchyňských linek pracovní desky Příplatek k ceně za usazení dřezu (včetně silikonu)</t>
  </si>
  <si>
    <t>https://podminky.urs.cz/item/CS_URS_2023_02/766811223</t>
  </si>
  <si>
    <t>145</t>
  </si>
  <si>
    <t>998766203</t>
  </si>
  <si>
    <t>Přesun hmot procentní pro kce truhlářské v objektech v přes 12 do 24 m</t>
  </si>
  <si>
    <t>-144542110</t>
  </si>
  <si>
    <t>Přesun hmot pro konstrukce truhlářské stanovený procentní sazbou (%) z ceny vodorovná dopravní vzdálenost do 50 m v objektech výšky přes 12 do 24 m</t>
  </si>
  <si>
    <t>https://podminky.urs.cz/item/CS_URS_2023_02/998766203</t>
  </si>
  <si>
    <t>767</t>
  </si>
  <si>
    <t>Konstrukce zámečnické</t>
  </si>
  <si>
    <t>146</t>
  </si>
  <si>
    <t>767163121</t>
  </si>
  <si>
    <t>Montáž přímého kovového zábradlí z dílců do betonu v rovině</t>
  </si>
  <si>
    <t>1832262773</t>
  </si>
  <si>
    <t>Montáž kompletního kovového zábradlí přímého z dílců v rovině (na rovné ploše) kotveného do betonu</t>
  </si>
  <si>
    <t>https://podminky.urs.cz/item/CS_URS_2023_02/767163121</t>
  </si>
  <si>
    <t>147</t>
  </si>
  <si>
    <t>55342031</t>
  </si>
  <si>
    <t>zábradlí nerezové, sloupky hranaté 40x40mm, výplň 6 svislých, madlo hranaté 40x40mm</t>
  </si>
  <si>
    <t>323314112</t>
  </si>
  <si>
    <t>148</t>
  </si>
  <si>
    <t>998767203</t>
  </si>
  <si>
    <t>Přesun hmot procentní pro zámečnické konstrukce v objektech v přes 12 do 24 m</t>
  </si>
  <si>
    <t>1862028160</t>
  </si>
  <si>
    <t>Přesun hmot pro zámečnické konstrukce stanovený procentní sazbou (%) z ceny vodorovná dopravní vzdálenost do 50 m v objektech výšky přes 12 do 24 m</t>
  </si>
  <si>
    <t>https://podminky.urs.cz/item/CS_URS_2023_02/998767203</t>
  </si>
  <si>
    <t>776</t>
  </si>
  <si>
    <t>Podlahy povlakové</t>
  </si>
  <si>
    <t>149</t>
  </si>
  <si>
    <t>776111115</t>
  </si>
  <si>
    <t>Broušení podkladu povlakových podlah před litím stěrky</t>
  </si>
  <si>
    <t>414238614</t>
  </si>
  <si>
    <t>Příprava podkladu broušení podlah stávajícího podkladu před litím stěrky</t>
  </si>
  <si>
    <t>https://podminky.urs.cz/item/CS_URS_2023_02/776111115</t>
  </si>
  <si>
    <t>150</t>
  </si>
  <si>
    <t>776111116</t>
  </si>
  <si>
    <t>Odstranění zbytků lepidla z podkladu povlakových podlah broušením</t>
  </si>
  <si>
    <t>-1792557354</t>
  </si>
  <si>
    <t>Příprava podkladu broušení podlah stávajícího podkladu pro odstranění lepidla (po starých krytinách)</t>
  </si>
  <si>
    <t>https://podminky.urs.cz/item/CS_URS_2023_02/776111116</t>
  </si>
  <si>
    <t>151</t>
  </si>
  <si>
    <t>776121112</t>
  </si>
  <si>
    <t>Vodou ředitelná penetrace savého podkladu povlakových podlah</t>
  </si>
  <si>
    <t>-498500463</t>
  </si>
  <si>
    <t>Příprava podkladu penetrace vodou ředitelná podlah</t>
  </si>
  <si>
    <t>https://podminky.urs.cz/item/CS_URS_2023_02/776121112</t>
  </si>
  <si>
    <t>152</t>
  </si>
  <si>
    <t>776141112</t>
  </si>
  <si>
    <t>Stěrka podlahová nivelační pro vyrovnání podkladu povlakových podlah pevnosti 20 MPa tl přes 3 do 5 mm</t>
  </si>
  <si>
    <t>-1942492207</t>
  </si>
  <si>
    <t>Příprava podkladu vyrovnání samonivelační stěrkou podlah min.pevnosti 20 MPa, tloušťky přes 3 do 5 mm</t>
  </si>
  <si>
    <t>https://podminky.urs.cz/item/CS_URS_2023_02/776141112</t>
  </si>
  <si>
    <t>153</t>
  </si>
  <si>
    <t>776201811</t>
  </si>
  <si>
    <t>Demontáž lepených povlakových podlah bez podložky ručně</t>
  </si>
  <si>
    <t>804568997</t>
  </si>
  <si>
    <t>Demontáž povlakových podlahovin lepených ručně bez podložky</t>
  </si>
  <si>
    <t>https://podminky.urs.cz/item/CS_URS_2023_02/776201811</t>
  </si>
  <si>
    <t>6,56+3,83+30,88+8,13+15,96+8,15</t>
  </si>
  <si>
    <t>154</t>
  </si>
  <si>
    <t>776221111</t>
  </si>
  <si>
    <t>Lepení pásů z PVC standardním lepidlem</t>
  </si>
  <si>
    <t>-141248073</t>
  </si>
  <si>
    <t>Montáž podlahovin z PVC lepením standardním lepidlem z pásů</t>
  </si>
  <si>
    <t>https://podminky.urs.cz/item/CS_URS_2023_02/776221111</t>
  </si>
  <si>
    <t>155</t>
  </si>
  <si>
    <t>28412285</t>
  </si>
  <si>
    <t>krytina podlahová heterogenní tl 2mm</t>
  </si>
  <si>
    <t>1949946664</t>
  </si>
  <si>
    <t>18,52*1,1 'Přepočtené koeficientem množství</t>
  </si>
  <si>
    <t>156</t>
  </si>
  <si>
    <t>28411110</t>
  </si>
  <si>
    <t>PVC í s textilní podložkou tl 2,9mm, nášlapná vrstva 0,35mm</t>
  </si>
  <si>
    <t>-1301501541</t>
  </si>
  <si>
    <t>55,38*1,1 'Přepočtené koeficientem množství</t>
  </si>
  <si>
    <t>157</t>
  </si>
  <si>
    <t>776223111</t>
  </si>
  <si>
    <t>Spoj povlakových podlahovin z PVC svařováním za tepla</t>
  </si>
  <si>
    <t>1135484271</t>
  </si>
  <si>
    <t>Montáž podlahovin z PVC spoj podlah svařováním za tepla (včetně frézování)</t>
  </si>
  <si>
    <t>https://podminky.urs.cz/item/CS_URS_2023_02/776223111</t>
  </si>
  <si>
    <t>73,9/1,5</t>
  </si>
  <si>
    <t>158</t>
  </si>
  <si>
    <t>776410811</t>
  </si>
  <si>
    <t>Odstranění soklíků a lišt pryžových nebo plastových</t>
  </si>
  <si>
    <t>-590925045</t>
  </si>
  <si>
    <t>Demontáž soklíků nebo lišt pryžových nebo plastových</t>
  </si>
  <si>
    <t>https://podminky.urs.cz/item/CS_URS_2023_02/776410811</t>
  </si>
  <si>
    <t>2,625*2+2,449*2-0,8*2-0,75-0,92+6,357*2+4,88*2-0,9-0,8+2,46*2+3,303*2-0,8*3+3,17*2+5,179*2-0,8-0,7+3,099*2+2,636*2-0,8</t>
  </si>
  <si>
    <t>2,284*2+1,602*2-0,8-0,75</t>
  </si>
  <si>
    <t>159</t>
  </si>
  <si>
    <t>776411112</t>
  </si>
  <si>
    <t>Montáž obvodových soklíků výšky do 100 mm</t>
  </si>
  <si>
    <t>-502210175</t>
  </si>
  <si>
    <t>Montáž soklíků lepením obvodových, výšky přes 80 do 100 mm</t>
  </si>
  <si>
    <t>https://podminky.urs.cz/item/CS_URS_2023_02/776411112</t>
  </si>
  <si>
    <t>160</t>
  </si>
  <si>
    <t>28411010</t>
  </si>
  <si>
    <t>lišta soklová PVC 20x100mm</t>
  </si>
  <si>
    <t>371175721</t>
  </si>
  <si>
    <t>68,868*1,02 'Přepočtené koeficientem množství</t>
  </si>
  <si>
    <t>161</t>
  </si>
  <si>
    <t>776421312</t>
  </si>
  <si>
    <t>Montáž přechodových šroubovaných lišt</t>
  </si>
  <si>
    <t>1585319135</t>
  </si>
  <si>
    <t>Montáž lišt přechodových šroubovaných</t>
  </si>
  <si>
    <t>https://podminky.urs.cz/item/CS_URS_2023_02/776421312</t>
  </si>
  <si>
    <t>0,9*3+0,75+0,8*3</t>
  </si>
  <si>
    <t>162</t>
  </si>
  <si>
    <t>55343115</t>
  </si>
  <si>
    <t>profil přechodový Al narážecí 30mm dub, buk, javor, třešeň</t>
  </si>
  <si>
    <t>1283664461</t>
  </si>
  <si>
    <t>5,85*1,02 'Přepočtené koeficientem množství</t>
  </si>
  <si>
    <t>163</t>
  </si>
  <si>
    <t>998776203</t>
  </si>
  <si>
    <t>Přesun hmot procentní pro podlahy povlakové v objektech v přes 12 do 24 m</t>
  </si>
  <si>
    <t>355083060</t>
  </si>
  <si>
    <t>Přesun hmot pro podlahy povlakové stanovený procentní sazbou (%) z ceny vodorovná dopravní vzdálenost do 50 m v objektech výšky přes 12 do 24 m</t>
  </si>
  <si>
    <t>https://podminky.urs.cz/item/CS_URS_2023_02/998776203</t>
  </si>
  <si>
    <t>781</t>
  </si>
  <si>
    <t>Dokončovací práce - obklady</t>
  </si>
  <si>
    <t>164</t>
  </si>
  <si>
    <t>781111011</t>
  </si>
  <si>
    <t>Ometení (oprášení) stěny při přípravě podkladu</t>
  </si>
  <si>
    <t>-1744254653</t>
  </si>
  <si>
    <t>Příprava podkladu před provedením obkladu oprášení (ometení) stěny</t>
  </si>
  <si>
    <t>https://podminky.urs.cz/item/CS_URS_2023_02/781111011</t>
  </si>
  <si>
    <t>165</t>
  </si>
  <si>
    <t>781121011</t>
  </si>
  <si>
    <t>Nátěr penetrační na stěnu</t>
  </si>
  <si>
    <t>-948730484</t>
  </si>
  <si>
    <t>Příprava podkladu před provedením obkladu nátěr penetrační na stěnu</t>
  </si>
  <si>
    <t>https://podminky.urs.cz/item/CS_URS_2023_02/781121011</t>
  </si>
  <si>
    <t>166</t>
  </si>
  <si>
    <t>781121015</t>
  </si>
  <si>
    <t>Nátěr kontaktní pro nesavé podklady na stěnu</t>
  </si>
  <si>
    <t>-678223870</t>
  </si>
  <si>
    <t>Příprava podkladu před provedením obkladu nátěr kontaktní pro nesavé podklady na stěnu</t>
  </si>
  <si>
    <t>https://podminky.urs.cz/item/CS_URS_2023_02/781121015</t>
  </si>
  <si>
    <t>167</t>
  </si>
  <si>
    <t>781131112</t>
  </si>
  <si>
    <t>Izolace pod obklad nátěrem nebo stěrkou ve dvou vrstvách</t>
  </si>
  <si>
    <t>1411678731</t>
  </si>
  <si>
    <t>Izolace stěny pod obklad izolace nátěrem nebo stěrkou ve dvou vrstvách</t>
  </si>
  <si>
    <t>https://podminky.urs.cz/item/CS_URS_2023_02/781131112</t>
  </si>
  <si>
    <t>1,5*(0,3+2,2+1)+0,6*(0,8+1,602+1)+1,5*1,1</t>
  </si>
  <si>
    <t>168</t>
  </si>
  <si>
    <t>781131232</t>
  </si>
  <si>
    <t>Izolace pod obklad těsnícími pásy pro styčné nebo dilatační spáry</t>
  </si>
  <si>
    <t>-1888633665</t>
  </si>
  <si>
    <t>Izolace stěny pod obklad izolace těsnícími izolačními pásy pro styčné nebo dilatační spáry</t>
  </si>
  <si>
    <t>https://podminky.urs.cz/item/CS_URS_2023_02/781131232</t>
  </si>
  <si>
    <t>169</t>
  </si>
  <si>
    <t>781474115</t>
  </si>
  <si>
    <t>Montáž obkladů vnitřních keramických hladkých přes 22 do 25 ks/m2 lepených flexibilním lepidlem</t>
  </si>
  <si>
    <t>-107819875</t>
  </si>
  <si>
    <t>Montáž obkladů vnitřních stěn z dlaždic keramických lepených flexibilním lepidlem maloformátových hladkých přes 22 do 25 ks/m2</t>
  </si>
  <si>
    <t>https://podminky.urs.cz/item/CS_URS_2023_02/781474115</t>
  </si>
  <si>
    <t>170</t>
  </si>
  <si>
    <t>59761039</t>
  </si>
  <si>
    <t>obklad keramický hladký přes 22 do 25ks/m2</t>
  </si>
  <si>
    <t>-2142038058</t>
  </si>
  <si>
    <t>8,941*1,1 'Přepočtené koeficientem množství</t>
  </si>
  <si>
    <t>171</t>
  </si>
  <si>
    <t>781492251</t>
  </si>
  <si>
    <t>Montáž profilů ukončovacích lepených flexibilním cementovým lepidlem</t>
  </si>
  <si>
    <t>-619819834</t>
  </si>
  <si>
    <t>Obklad - dokončující práce montáž profilu lepeného flexibilním cementovým lepidlem ukončovacího</t>
  </si>
  <si>
    <t>https://podminky.urs.cz/item/CS_URS_2023_02/781492251</t>
  </si>
  <si>
    <t>0,3+2,5+1+1,5*2+(0,9+1,6+1)*2+0,6*2+1,5*2+1</t>
  </si>
  <si>
    <t>172</t>
  </si>
  <si>
    <t>28342001</t>
  </si>
  <si>
    <t>lišta ukončovací z PVC 8mm</t>
  </si>
  <si>
    <t>605370697</t>
  </si>
  <si>
    <t>19*1,05 'Přepočtené koeficientem množství</t>
  </si>
  <si>
    <t>173</t>
  </si>
  <si>
    <t>781495115</t>
  </si>
  <si>
    <t>Spárování vnitřních obkladů silikonem</t>
  </si>
  <si>
    <t>-2069402736</t>
  </si>
  <si>
    <t>Obklad - dokončující práce ostatní práce spárování silikonem</t>
  </si>
  <si>
    <t>https://podminky.urs.cz/item/CS_URS_2023_02/781495115</t>
  </si>
  <si>
    <t>1,5*2+0,6*2</t>
  </si>
  <si>
    <t>174</t>
  </si>
  <si>
    <t>781495141</t>
  </si>
  <si>
    <t>Průnik obkladem kruhový do DN 30</t>
  </si>
  <si>
    <t>889080330</t>
  </si>
  <si>
    <t>Obklad - dokončující práce průnik obkladem kruhový, bez izolace do DN 30</t>
  </si>
  <si>
    <t>https://podminky.urs.cz/item/CS_URS_2023_02/781495141</t>
  </si>
  <si>
    <t>175</t>
  </si>
  <si>
    <t>781495142</t>
  </si>
  <si>
    <t>Průnik obkladem kruhový přes DN 30 do DN 90</t>
  </si>
  <si>
    <t>-1297253729</t>
  </si>
  <si>
    <t>Obklad - dokončující práce průnik obkladem kruhový, bez izolace přes DN 30 do DN 90</t>
  </si>
  <si>
    <t>https://podminky.urs.cz/item/CS_URS_2023_02/781495142</t>
  </si>
  <si>
    <t>176</t>
  </si>
  <si>
    <t>781495211</t>
  </si>
  <si>
    <t>Čištění vnitřních ploch stěn po provedení obkladu chemickými prostředky</t>
  </si>
  <si>
    <t>287283970</t>
  </si>
  <si>
    <t>Čištění vnitřních ploch po provedení obkladu stěn chemickými prostředky</t>
  </si>
  <si>
    <t>https://podminky.urs.cz/item/CS_URS_2023_02/781495211</t>
  </si>
  <si>
    <t>177</t>
  </si>
  <si>
    <t>998781203</t>
  </si>
  <si>
    <t>Přesun hmot procentní pro obklady keramické v objektech v přes 12 do 24 m</t>
  </si>
  <si>
    <t>-2023470400</t>
  </si>
  <si>
    <t>Přesun hmot pro obklady keramické stanovený procentní sazbou (%) z ceny vodorovná dopravní vzdálenost do 50 m v objektech výšky přes 12 do 24 m</t>
  </si>
  <si>
    <t>https://podminky.urs.cz/item/CS_URS_2023_02/998781203</t>
  </si>
  <si>
    <t>783</t>
  </si>
  <si>
    <t>Dokončovací práce - nátěry</t>
  </si>
  <si>
    <t>178</t>
  </si>
  <si>
    <t>783606814</t>
  </si>
  <si>
    <t>Odstranění nátěrů z článkových otopných těles okartáčováním</t>
  </si>
  <si>
    <t>-1452281509</t>
  </si>
  <si>
    <t>Odstranění nátěrů z otopných těles článkových okartáčováním</t>
  </si>
  <si>
    <t>https://podminky.urs.cz/item/CS_URS_2023_02/783606814</t>
  </si>
  <si>
    <t>179</t>
  </si>
  <si>
    <t>783614111</t>
  </si>
  <si>
    <t>Základní jednonásobný syntetický nátěr článkových otopných těles</t>
  </si>
  <si>
    <t>226017383</t>
  </si>
  <si>
    <t>Základní nátěr otopných těles jednonásobný článkových syntetický</t>
  </si>
  <si>
    <t>https://podminky.urs.cz/item/CS_URS_2023_02/783614111</t>
  </si>
  <si>
    <t>180</t>
  </si>
  <si>
    <t>783617117</t>
  </si>
  <si>
    <t>Krycí dvojnásobný syntetický nátěr článkových otopných těles</t>
  </si>
  <si>
    <t>-1137076056</t>
  </si>
  <si>
    <t>Krycí nátěr (email) otopných těles článkových dvojnásobný syntetický</t>
  </si>
  <si>
    <t>https://podminky.urs.cz/item/CS_URS_2023_02/783617117</t>
  </si>
  <si>
    <t>784</t>
  </si>
  <si>
    <t>Dokončovací práce - malby a tapety</t>
  </si>
  <si>
    <t>181</t>
  </si>
  <si>
    <t>784121001</t>
  </si>
  <si>
    <t>Oškrabání malby v místnostech v do 3,80 m</t>
  </si>
  <si>
    <t>-1717461606</t>
  </si>
  <si>
    <t>Oškrabání malby v místnostech výšky do 3,80 m</t>
  </si>
  <si>
    <t>https://podminky.urs.cz/item/CS_URS_2023_02/784121001</t>
  </si>
  <si>
    <t>(2,499*2+2,625*2)*2,8-0,8*2*2-0,75*2-0,9*2</t>
  </si>
  <si>
    <t>(2,284*2+1,602*2)*2,93+3,83-0,9*2-0,75*2</t>
  </si>
  <si>
    <t>(5,976*2+5,179*2)*2,8-0,9*2-0,8*2-2,37*1,68*2</t>
  </si>
  <si>
    <t>(4,46*2+3,303*2)*2,8-2,405*2,8-0,8*2*2</t>
  </si>
  <si>
    <t>(6,357*2+4,888*2)*2,8-0,9*2-0,8*2-2,37*1,7*2</t>
  </si>
  <si>
    <t>-8,941</t>
  </si>
  <si>
    <t>182</t>
  </si>
  <si>
    <t>784121011</t>
  </si>
  <si>
    <t>Rozmývání podkladu po oškrabání malby v místnostech v do 3,80 m</t>
  </si>
  <si>
    <t>572136765</t>
  </si>
  <si>
    <t>Rozmývání podkladu po oškrabání malby v místnostech výšky do 3,80 m</t>
  </si>
  <si>
    <t>https://podminky.urs.cz/item/CS_URS_2023_02/784121011</t>
  </si>
  <si>
    <t>183</t>
  </si>
  <si>
    <t>784181101</t>
  </si>
  <si>
    <t>Základní akrylátová jednonásobná bezbarvá penetrace podkladu v místnostech v do 3,80 m</t>
  </si>
  <si>
    <t>-2000051396</t>
  </si>
  <si>
    <t>Penetrace podkladu jednonásobná základní akrylátová bezbarvá v místnostech výšky do 3,80 m</t>
  </si>
  <si>
    <t>https://podminky.urs.cz/item/CS_URS_2023_02/784181101</t>
  </si>
  <si>
    <t>184</t>
  </si>
  <si>
    <t>784221101</t>
  </si>
  <si>
    <t>Dvojnásobné bílé malby ze směsí za sucha dobře otěruvzdorných v místnostech do 3,80 m</t>
  </si>
  <si>
    <t>1337754722</t>
  </si>
  <si>
    <t>Malby z malířských směsí otěruvzdorných za sucha dvojnásobné, bílé za sucha otěruvzdorné dobře v místnostech výšky do 3,80 m</t>
  </si>
  <si>
    <t>https://podminky.urs.cz/item/CS_URS_2023_02/784221101</t>
  </si>
  <si>
    <t>786</t>
  </si>
  <si>
    <t>Dokončovací práce - čalounické úpravy</t>
  </si>
  <si>
    <t>185</t>
  </si>
  <si>
    <t>786624111</t>
  </si>
  <si>
    <t>Montáž lamelové žaluzie do oken zdvojených dřevěných otevíravých, sklápěcích a vyklápěcích</t>
  </si>
  <si>
    <t>-740804631</t>
  </si>
  <si>
    <t>Montáž zastiňujících žaluzií lamelových do oken zdvojených otevíravých, sklápěcích nebo vyklápěcích dřevěných</t>
  </si>
  <si>
    <t>https://podminky.urs.cz/item/CS_URS_2023_02/786624111</t>
  </si>
  <si>
    <t>2,37*1,68*2+2,405*2,75+2,37*1,7*2</t>
  </si>
  <si>
    <t>186</t>
  </si>
  <si>
    <t>55346200</t>
  </si>
  <si>
    <t>žaluzie horizontální interiérové</t>
  </si>
  <si>
    <t>1605724405</t>
  </si>
  <si>
    <t>187</t>
  </si>
  <si>
    <t>786624111X</t>
  </si>
  <si>
    <t>demontáž lamelové žaluzie do oken zdvojených dřevěných otevíravých, sklápěcích a vyklápěcích</t>
  </si>
  <si>
    <t>-1250055527</t>
  </si>
  <si>
    <t>188</t>
  </si>
  <si>
    <t>998786203</t>
  </si>
  <si>
    <t>Přesun hmot procentní pro stínění a čalounické úpravy v objektech v přes 12 do 24 m</t>
  </si>
  <si>
    <t>1734585288</t>
  </si>
  <si>
    <t>Přesun hmot pro stínění a čalounické úpravy stanovený procentní sazbou (%) z ceny vodorovná dopravní vzdálenost do 50 m v objektech výšky přes 12 do 24 m</t>
  </si>
  <si>
    <t>https://podminky.urs.cz/item/CS_URS_2023_02/998786203</t>
  </si>
  <si>
    <t>HZS</t>
  </si>
  <si>
    <t>Hodinové zúčtovací sazby</t>
  </si>
  <si>
    <t>189</t>
  </si>
  <si>
    <t>HZS1301</t>
  </si>
  <si>
    <t>Hodinová zúčtovací sazba zedník -stavební přípomoce a jiné nespecifikovatelné práce</t>
  </si>
  <si>
    <t>hod</t>
  </si>
  <si>
    <t>512</t>
  </si>
  <si>
    <t>2051285559</t>
  </si>
  <si>
    <t>Hodinové zúčtovací sazby profesí HSV provádění konstrukcí zedník</t>
  </si>
  <si>
    <t>https://podminky.urs.cz/item/CS_URS_2023_02/HZS1301</t>
  </si>
  <si>
    <t>VRN</t>
  </si>
  <si>
    <t>Vedlejší rozpočtové náklady</t>
  </si>
  <si>
    <t>VRN3</t>
  </si>
  <si>
    <t>Zařízení staveniště</t>
  </si>
  <si>
    <t>190</t>
  </si>
  <si>
    <t>030001000</t>
  </si>
  <si>
    <t>1024</t>
  </si>
  <si>
    <t>-470728528</t>
  </si>
  <si>
    <t>https://podminky.urs.cz/item/CS_URS_2023_02/030001000</t>
  </si>
  <si>
    <t>VRN7</t>
  </si>
  <si>
    <t>Provozní vlivy</t>
  </si>
  <si>
    <t>191</t>
  </si>
  <si>
    <t>071002000</t>
  </si>
  <si>
    <t>Provoz investora, třetích osob - průběžný úklid staveniště a přilehlých prostor</t>
  </si>
  <si>
    <t>437043233</t>
  </si>
  <si>
    <t>https://podminky.urs.cz/item/CS_URS_2023_02/071002000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</si>
</sst>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2135001" TargetMode="External" /><Relationship Id="rId2" Type="http://schemas.openxmlformats.org/officeDocument/2006/relationships/hyperlink" Target="https://podminky.urs.cz/item/CS_URS_2023_02/612135101" TargetMode="External" /><Relationship Id="rId3" Type="http://schemas.openxmlformats.org/officeDocument/2006/relationships/hyperlink" Target="https://podminky.urs.cz/item/CS_URS_2023_02/612325203" TargetMode="External" /><Relationship Id="rId4" Type="http://schemas.openxmlformats.org/officeDocument/2006/relationships/hyperlink" Target="https://podminky.urs.cz/item/CS_URS_2023_02/612325223" TargetMode="External" /><Relationship Id="rId5" Type="http://schemas.openxmlformats.org/officeDocument/2006/relationships/hyperlink" Target="https://podminky.urs.cz/item/CS_URS_2023_02/952901111" TargetMode="External" /><Relationship Id="rId6" Type="http://schemas.openxmlformats.org/officeDocument/2006/relationships/hyperlink" Target="https://podminky.urs.cz/item/CS_URS_2023_02/953943211" TargetMode="External" /><Relationship Id="rId7" Type="http://schemas.openxmlformats.org/officeDocument/2006/relationships/hyperlink" Target="https://podminky.urs.cz/item/CS_URS_2023_02/962031136" TargetMode="External" /><Relationship Id="rId8" Type="http://schemas.openxmlformats.org/officeDocument/2006/relationships/hyperlink" Target="https://podminky.urs.cz/item/CS_URS_2023_02/968072245" TargetMode="External" /><Relationship Id="rId9" Type="http://schemas.openxmlformats.org/officeDocument/2006/relationships/hyperlink" Target="https://podminky.urs.cz/item/CS_URS_2023_02/971033151" TargetMode="External" /><Relationship Id="rId10" Type="http://schemas.openxmlformats.org/officeDocument/2006/relationships/hyperlink" Target="https://podminky.urs.cz/item/CS_URS_2023_02/971033161" TargetMode="External" /><Relationship Id="rId11" Type="http://schemas.openxmlformats.org/officeDocument/2006/relationships/hyperlink" Target="https://podminky.urs.cz/item/CS_URS_2023_02/974031122" TargetMode="External" /><Relationship Id="rId12" Type="http://schemas.openxmlformats.org/officeDocument/2006/relationships/hyperlink" Target="https://podminky.urs.cz/item/CS_URS_2023_02/974031142" TargetMode="External" /><Relationship Id="rId13" Type="http://schemas.openxmlformats.org/officeDocument/2006/relationships/hyperlink" Target="https://podminky.urs.cz/item/CS_URS_2023_02/977151124" TargetMode="External" /><Relationship Id="rId14" Type="http://schemas.openxmlformats.org/officeDocument/2006/relationships/hyperlink" Target="https://podminky.urs.cz/item/CS_URS_2023_02/978059511" TargetMode="External" /><Relationship Id="rId15" Type="http://schemas.openxmlformats.org/officeDocument/2006/relationships/hyperlink" Target="https://podminky.urs.cz/item/CS_URS_2023_02/997002611" TargetMode="External" /><Relationship Id="rId16" Type="http://schemas.openxmlformats.org/officeDocument/2006/relationships/hyperlink" Target="https://podminky.urs.cz/item/CS_URS_2023_02/997006512" TargetMode="External" /><Relationship Id="rId17" Type="http://schemas.openxmlformats.org/officeDocument/2006/relationships/hyperlink" Target="https://podminky.urs.cz/item/CS_URS_2023_02/997006519" TargetMode="External" /><Relationship Id="rId18" Type="http://schemas.openxmlformats.org/officeDocument/2006/relationships/hyperlink" Target="https://podminky.urs.cz/item/CS_URS_2023_02/997013216" TargetMode="External" /><Relationship Id="rId19" Type="http://schemas.openxmlformats.org/officeDocument/2006/relationships/hyperlink" Target="https://podminky.urs.cz/item/CS_URS_2023_02/997013631" TargetMode="External" /><Relationship Id="rId20" Type="http://schemas.openxmlformats.org/officeDocument/2006/relationships/hyperlink" Target="https://podminky.urs.cz/item/CS_URS_2023_02/721174042" TargetMode="External" /><Relationship Id="rId21" Type="http://schemas.openxmlformats.org/officeDocument/2006/relationships/hyperlink" Target="https://podminky.urs.cz/item/CS_URS_2023_02/721174043" TargetMode="External" /><Relationship Id="rId22" Type="http://schemas.openxmlformats.org/officeDocument/2006/relationships/hyperlink" Target="https://podminky.urs.cz/item/CS_URS_2023_02/998721203" TargetMode="External" /><Relationship Id="rId23" Type="http://schemas.openxmlformats.org/officeDocument/2006/relationships/hyperlink" Target="https://podminky.urs.cz/item/CS_URS_2023_02/722174022" TargetMode="External" /><Relationship Id="rId24" Type="http://schemas.openxmlformats.org/officeDocument/2006/relationships/hyperlink" Target="https://podminky.urs.cz/item/CS_URS_2023_02/722220121" TargetMode="External" /><Relationship Id="rId25" Type="http://schemas.openxmlformats.org/officeDocument/2006/relationships/hyperlink" Target="https://podminky.urs.cz/item/CS_URS_2023_02/722220152" TargetMode="External" /><Relationship Id="rId26" Type="http://schemas.openxmlformats.org/officeDocument/2006/relationships/hyperlink" Target="https://podminky.urs.cz/item/CS_URS_2023_02/998722203" TargetMode="External" /><Relationship Id="rId27" Type="http://schemas.openxmlformats.org/officeDocument/2006/relationships/hyperlink" Target="https://podminky.urs.cz/item/CS_URS_2023_02/725319111" TargetMode="External" /><Relationship Id="rId28" Type="http://schemas.openxmlformats.org/officeDocument/2006/relationships/hyperlink" Target="https://podminky.urs.cz/item/CS_URS_2023_02/725419111" TargetMode="External" /><Relationship Id="rId29" Type="http://schemas.openxmlformats.org/officeDocument/2006/relationships/hyperlink" Target="https://podminky.urs.cz/item/CS_URS_2023_02/725829121" TargetMode="External" /><Relationship Id="rId30" Type="http://schemas.openxmlformats.org/officeDocument/2006/relationships/hyperlink" Target="https://podminky.urs.cz/item/CS_URS_2023_02/725861102" TargetMode="External" /><Relationship Id="rId31" Type="http://schemas.openxmlformats.org/officeDocument/2006/relationships/hyperlink" Target="https://podminky.urs.cz/item/CS_URS_2023_02/725862103" TargetMode="External" /><Relationship Id="rId32" Type="http://schemas.openxmlformats.org/officeDocument/2006/relationships/hyperlink" Target="https://podminky.urs.cz/item/CS_URS_2023_02/998725203" TargetMode="External" /><Relationship Id="rId33" Type="http://schemas.openxmlformats.org/officeDocument/2006/relationships/hyperlink" Target="https://podminky.urs.cz/item/CS_URS_2023_02/734222803" TargetMode="External" /><Relationship Id="rId34" Type="http://schemas.openxmlformats.org/officeDocument/2006/relationships/hyperlink" Target="https://podminky.urs.cz/item/CS_URS_2023_02/735000912" TargetMode="External" /><Relationship Id="rId35" Type="http://schemas.openxmlformats.org/officeDocument/2006/relationships/hyperlink" Target="https://podminky.urs.cz/item/CS_URS_2023_02/735111810" TargetMode="External" /><Relationship Id="rId36" Type="http://schemas.openxmlformats.org/officeDocument/2006/relationships/hyperlink" Target="https://podminky.urs.cz/item/CS_URS_2023_02/735119140" TargetMode="External" /><Relationship Id="rId37" Type="http://schemas.openxmlformats.org/officeDocument/2006/relationships/hyperlink" Target="https://podminky.urs.cz/item/CS_URS_2023_02/735191910" TargetMode="External" /><Relationship Id="rId38" Type="http://schemas.openxmlformats.org/officeDocument/2006/relationships/hyperlink" Target="https://podminky.urs.cz/item/CS_URS_2023_02/998735203" TargetMode="External" /><Relationship Id="rId39" Type="http://schemas.openxmlformats.org/officeDocument/2006/relationships/hyperlink" Target="https://podminky.urs.cz/item/CS_URS_2023_02/751111012" TargetMode="External" /><Relationship Id="rId40" Type="http://schemas.openxmlformats.org/officeDocument/2006/relationships/hyperlink" Target="https://podminky.urs.cz/item/CS_URS_2023_02/751398012" TargetMode="External" /><Relationship Id="rId41" Type="http://schemas.openxmlformats.org/officeDocument/2006/relationships/hyperlink" Target="https://podminky.urs.cz/item/CS_URS_2023_02/751525082" TargetMode="External" /><Relationship Id="rId42" Type="http://schemas.openxmlformats.org/officeDocument/2006/relationships/hyperlink" Target="https://podminky.urs.cz/item/CS_URS_2023_02/763135101" TargetMode="External" /><Relationship Id="rId43" Type="http://schemas.openxmlformats.org/officeDocument/2006/relationships/hyperlink" Target="https://podminky.urs.cz/item/CS_URS_2023_02/763135811" TargetMode="External" /><Relationship Id="rId44" Type="http://schemas.openxmlformats.org/officeDocument/2006/relationships/hyperlink" Target="https://podminky.urs.cz/item/CS_URS_2023_02/763135881" TargetMode="External" /><Relationship Id="rId45" Type="http://schemas.openxmlformats.org/officeDocument/2006/relationships/hyperlink" Target="https://podminky.urs.cz/item/CS_URS_2023_02/998763403" TargetMode="External" /><Relationship Id="rId46" Type="http://schemas.openxmlformats.org/officeDocument/2006/relationships/hyperlink" Target="https://podminky.urs.cz/item/CS_URS_2023_02/766660171" TargetMode="External" /><Relationship Id="rId47" Type="http://schemas.openxmlformats.org/officeDocument/2006/relationships/hyperlink" Target="https://podminky.urs.cz/item/CS_URS_2023_02/766660172" TargetMode="External" /><Relationship Id="rId48" Type="http://schemas.openxmlformats.org/officeDocument/2006/relationships/hyperlink" Target="https://podminky.urs.cz/item/CS_URS_2023_02/766660728" TargetMode="External" /><Relationship Id="rId49" Type="http://schemas.openxmlformats.org/officeDocument/2006/relationships/hyperlink" Target="https://podminky.urs.cz/item/CS_URS_2023_02/766660729" TargetMode="External" /><Relationship Id="rId50" Type="http://schemas.openxmlformats.org/officeDocument/2006/relationships/hyperlink" Target="https://podminky.urs.cz/item/CS_URS_2023_02/766681811" TargetMode="External" /><Relationship Id="rId51" Type="http://schemas.openxmlformats.org/officeDocument/2006/relationships/hyperlink" Target="https://podminky.urs.cz/item/CS_URS_2023_02/766682112" TargetMode="External" /><Relationship Id="rId52" Type="http://schemas.openxmlformats.org/officeDocument/2006/relationships/hyperlink" Target="https://podminky.urs.cz/item/CS_URS_2023_02/766682113" TargetMode="External" /><Relationship Id="rId53" Type="http://schemas.openxmlformats.org/officeDocument/2006/relationships/hyperlink" Target="https://podminky.urs.cz/item/CS_URS_2023_02/766691914" TargetMode="External" /><Relationship Id="rId54" Type="http://schemas.openxmlformats.org/officeDocument/2006/relationships/hyperlink" Target="https://podminky.urs.cz/item/CS_URS_2023_02/766691932" TargetMode="External" /><Relationship Id="rId55" Type="http://schemas.openxmlformats.org/officeDocument/2006/relationships/hyperlink" Target="https://podminky.urs.cz/item/CS_URS_2023_02/766811116" TargetMode="External" /><Relationship Id="rId56" Type="http://schemas.openxmlformats.org/officeDocument/2006/relationships/hyperlink" Target="https://podminky.urs.cz/item/CS_URS_2023_02/766811151" TargetMode="External" /><Relationship Id="rId57" Type="http://schemas.openxmlformats.org/officeDocument/2006/relationships/hyperlink" Target="https://podminky.urs.cz/item/CS_URS_2023_02/766811212" TargetMode="External" /><Relationship Id="rId58" Type="http://schemas.openxmlformats.org/officeDocument/2006/relationships/hyperlink" Target="https://podminky.urs.cz/item/CS_URS_2023_02/766811221" TargetMode="External" /><Relationship Id="rId59" Type="http://schemas.openxmlformats.org/officeDocument/2006/relationships/hyperlink" Target="https://podminky.urs.cz/item/CS_URS_2023_02/766811223" TargetMode="External" /><Relationship Id="rId60" Type="http://schemas.openxmlformats.org/officeDocument/2006/relationships/hyperlink" Target="https://podminky.urs.cz/item/CS_URS_2023_02/998766203" TargetMode="External" /><Relationship Id="rId61" Type="http://schemas.openxmlformats.org/officeDocument/2006/relationships/hyperlink" Target="https://podminky.urs.cz/item/CS_URS_2023_02/767163121" TargetMode="External" /><Relationship Id="rId62" Type="http://schemas.openxmlformats.org/officeDocument/2006/relationships/hyperlink" Target="https://podminky.urs.cz/item/CS_URS_2023_02/998767203" TargetMode="External" /><Relationship Id="rId63" Type="http://schemas.openxmlformats.org/officeDocument/2006/relationships/hyperlink" Target="https://podminky.urs.cz/item/CS_URS_2023_02/776111115" TargetMode="External" /><Relationship Id="rId64" Type="http://schemas.openxmlformats.org/officeDocument/2006/relationships/hyperlink" Target="https://podminky.urs.cz/item/CS_URS_2023_02/776111116" TargetMode="External" /><Relationship Id="rId65" Type="http://schemas.openxmlformats.org/officeDocument/2006/relationships/hyperlink" Target="https://podminky.urs.cz/item/CS_URS_2023_02/776121112" TargetMode="External" /><Relationship Id="rId66" Type="http://schemas.openxmlformats.org/officeDocument/2006/relationships/hyperlink" Target="https://podminky.urs.cz/item/CS_URS_2023_02/776141112" TargetMode="External" /><Relationship Id="rId67" Type="http://schemas.openxmlformats.org/officeDocument/2006/relationships/hyperlink" Target="https://podminky.urs.cz/item/CS_URS_2023_02/776201811" TargetMode="External" /><Relationship Id="rId68" Type="http://schemas.openxmlformats.org/officeDocument/2006/relationships/hyperlink" Target="https://podminky.urs.cz/item/CS_URS_2023_02/776221111" TargetMode="External" /><Relationship Id="rId69" Type="http://schemas.openxmlformats.org/officeDocument/2006/relationships/hyperlink" Target="https://podminky.urs.cz/item/CS_URS_2023_02/776223111" TargetMode="External" /><Relationship Id="rId70" Type="http://schemas.openxmlformats.org/officeDocument/2006/relationships/hyperlink" Target="https://podminky.urs.cz/item/CS_URS_2023_02/776410811" TargetMode="External" /><Relationship Id="rId71" Type="http://schemas.openxmlformats.org/officeDocument/2006/relationships/hyperlink" Target="https://podminky.urs.cz/item/CS_URS_2023_02/776411112" TargetMode="External" /><Relationship Id="rId72" Type="http://schemas.openxmlformats.org/officeDocument/2006/relationships/hyperlink" Target="https://podminky.urs.cz/item/CS_URS_2023_02/776421312" TargetMode="External" /><Relationship Id="rId73" Type="http://schemas.openxmlformats.org/officeDocument/2006/relationships/hyperlink" Target="https://podminky.urs.cz/item/CS_URS_2023_02/998776203" TargetMode="External" /><Relationship Id="rId74" Type="http://schemas.openxmlformats.org/officeDocument/2006/relationships/hyperlink" Target="https://podminky.urs.cz/item/CS_URS_2023_02/781111011" TargetMode="External" /><Relationship Id="rId75" Type="http://schemas.openxmlformats.org/officeDocument/2006/relationships/hyperlink" Target="https://podminky.urs.cz/item/CS_URS_2023_02/781121011" TargetMode="External" /><Relationship Id="rId76" Type="http://schemas.openxmlformats.org/officeDocument/2006/relationships/hyperlink" Target="https://podminky.urs.cz/item/CS_URS_2023_02/781121015" TargetMode="External" /><Relationship Id="rId77" Type="http://schemas.openxmlformats.org/officeDocument/2006/relationships/hyperlink" Target="https://podminky.urs.cz/item/CS_URS_2023_02/781131112" TargetMode="External" /><Relationship Id="rId78" Type="http://schemas.openxmlformats.org/officeDocument/2006/relationships/hyperlink" Target="https://podminky.urs.cz/item/CS_URS_2023_02/781131232" TargetMode="External" /><Relationship Id="rId79" Type="http://schemas.openxmlformats.org/officeDocument/2006/relationships/hyperlink" Target="https://podminky.urs.cz/item/CS_URS_2023_02/781474115" TargetMode="External" /><Relationship Id="rId80" Type="http://schemas.openxmlformats.org/officeDocument/2006/relationships/hyperlink" Target="https://podminky.urs.cz/item/CS_URS_2023_02/781492251" TargetMode="External" /><Relationship Id="rId81" Type="http://schemas.openxmlformats.org/officeDocument/2006/relationships/hyperlink" Target="https://podminky.urs.cz/item/CS_URS_2023_02/781495115" TargetMode="External" /><Relationship Id="rId82" Type="http://schemas.openxmlformats.org/officeDocument/2006/relationships/hyperlink" Target="https://podminky.urs.cz/item/CS_URS_2023_02/781495141" TargetMode="External" /><Relationship Id="rId83" Type="http://schemas.openxmlformats.org/officeDocument/2006/relationships/hyperlink" Target="https://podminky.urs.cz/item/CS_URS_2023_02/781495142" TargetMode="External" /><Relationship Id="rId84" Type="http://schemas.openxmlformats.org/officeDocument/2006/relationships/hyperlink" Target="https://podminky.urs.cz/item/CS_URS_2023_02/781495211" TargetMode="External" /><Relationship Id="rId85" Type="http://schemas.openxmlformats.org/officeDocument/2006/relationships/hyperlink" Target="https://podminky.urs.cz/item/CS_URS_2023_02/998781203" TargetMode="External" /><Relationship Id="rId86" Type="http://schemas.openxmlformats.org/officeDocument/2006/relationships/hyperlink" Target="https://podminky.urs.cz/item/CS_URS_2023_02/783606814" TargetMode="External" /><Relationship Id="rId87" Type="http://schemas.openxmlformats.org/officeDocument/2006/relationships/hyperlink" Target="https://podminky.urs.cz/item/CS_URS_2023_02/783614111" TargetMode="External" /><Relationship Id="rId88" Type="http://schemas.openxmlformats.org/officeDocument/2006/relationships/hyperlink" Target="https://podminky.urs.cz/item/CS_URS_2023_02/783617117" TargetMode="External" /><Relationship Id="rId89" Type="http://schemas.openxmlformats.org/officeDocument/2006/relationships/hyperlink" Target="https://podminky.urs.cz/item/CS_URS_2023_02/784121001" TargetMode="External" /><Relationship Id="rId90" Type="http://schemas.openxmlformats.org/officeDocument/2006/relationships/hyperlink" Target="https://podminky.urs.cz/item/CS_URS_2023_02/784121011" TargetMode="External" /><Relationship Id="rId91" Type="http://schemas.openxmlformats.org/officeDocument/2006/relationships/hyperlink" Target="https://podminky.urs.cz/item/CS_URS_2023_02/784181101" TargetMode="External" /><Relationship Id="rId92" Type="http://schemas.openxmlformats.org/officeDocument/2006/relationships/hyperlink" Target="https://podminky.urs.cz/item/CS_URS_2023_02/784221101" TargetMode="External" /><Relationship Id="rId93" Type="http://schemas.openxmlformats.org/officeDocument/2006/relationships/hyperlink" Target="https://podminky.urs.cz/item/CS_URS_2023_02/786624111" TargetMode="External" /><Relationship Id="rId94" Type="http://schemas.openxmlformats.org/officeDocument/2006/relationships/hyperlink" Target="https://podminky.urs.cz/item/CS_URS_2023_02/998786203" TargetMode="External" /><Relationship Id="rId95" Type="http://schemas.openxmlformats.org/officeDocument/2006/relationships/hyperlink" Target="https://podminky.urs.cz/item/CS_URS_2023_02/HZS1301" TargetMode="External" /><Relationship Id="rId96" Type="http://schemas.openxmlformats.org/officeDocument/2006/relationships/hyperlink" Target="https://podminky.urs.cz/item/CS_URS_2023_02/030001000" TargetMode="External" /><Relationship Id="rId97" Type="http://schemas.openxmlformats.org/officeDocument/2006/relationships/hyperlink" Target="https://podminky.urs.cz/item/CS_URS_2023_02/071002000" TargetMode="External" /><Relationship Id="rId98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SK/2023/08/02/ROUS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STAVEBNÍ ÚPRAVY UČEBNY ZUŠ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4. 8. 2023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V94" s="101" t="s">
        <v>74</v>
      </c>
      <c r="BW94" s="101" t="s">
        <v>4</v>
      </c>
      <c r="BX94" s="101" t="s">
        <v>75</v>
      </c>
      <c r="CL94" s="101" t="s">
        <v>1</v>
      </c>
    </row>
    <row r="95" s="7" customFormat="1" ht="37.5" customHeight="1">
      <c r="A95" s="102" t="s">
        <v>76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'SK-2023-08-02-ROUS - STAV...'!J28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77</v>
      </c>
      <c r="AR95" s="103"/>
      <c r="AS95" s="109">
        <v>0</v>
      </c>
      <c r="AT95" s="110">
        <f>ROUND(SUM(AV95:AW95),2)</f>
        <v>0</v>
      </c>
      <c r="AU95" s="111">
        <f>'SK-2023-08-02-ROUS - STAV...'!P136</f>
        <v>0</v>
      </c>
      <c r="AV95" s="110">
        <f>'SK-2023-08-02-ROUS - STAV...'!J31</f>
        <v>0</v>
      </c>
      <c r="AW95" s="110">
        <f>'SK-2023-08-02-ROUS - STAV...'!J32</f>
        <v>0</v>
      </c>
      <c r="AX95" s="110">
        <f>'SK-2023-08-02-ROUS - STAV...'!J33</f>
        <v>0</v>
      </c>
      <c r="AY95" s="110">
        <f>'SK-2023-08-02-ROUS - STAV...'!J34</f>
        <v>0</v>
      </c>
      <c r="AZ95" s="110">
        <f>'SK-2023-08-02-ROUS - STAV...'!F31</f>
        <v>0</v>
      </c>
      <c r="BA95" s="110">
        <f>'SK-2023-08-02-ROUS - STAV...'!F32</f>
        <v>0</v>
      </c>
      <c r="BB95" s="110">
        <f>'SK-2023-08-02-ROUS - STAV...'!F33</f>
        <v>0</v>
      </c>
      <c r="BC95" s="110">
        <f>'SK-2023-08-02-ROUS - STAV...'!F34</f>
        <v>0</v>
      </c>
      <c r="BD95" s="112">
        <f>'SK-2023-08-02-ROUS - STAV...'!F35</f>
        <v>0</v>
      </c>
      <c r="BE95" s="7"/>
      <c r="BT95" s="113" t="s">
        <v>78</v>
      </c>
      <c r="BU95" s="113" t="s">
        <v>79</v>
      </c>
      <c r="BV95" s="113" t="s">
        <v>74</v>
      </c>
      <c r="BW95" s="113" t="s">
        <v>4</v>
      </c>
      <c r="BX95" s="113" t="s">
        <v>75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K-2023-08-02-ROUS - ST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81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4. 8. 2023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tr">
        <f>IF('Rekapitulace stavby'!AN10="","",'Rekapitulace stavby'!AN10)</f>
        <v/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tr">
        <f>IF('Rekapitulace stavby'!E11="","",'Rekapitulace stavby'!E11)</f>
        <v xml:space="preserve"> </v>
      </c>
      <c r="F13" s="37"/>
      <c r="G13" s="37"/>
      <c r="H13" s="37"/>
      <c r="I13" s="31" t="s">
        <v>26</v>
      </c>
      <c r="J13" s="26" t="str">
        <f>IF('Rekapitulace stavby'!AN11="","",'Rekapitulace stavby'!AN11)</f>
        <v/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27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26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29</v>
      </c>
      <c r="E18" s="37"/>
      <c r="F18" s="37"/>
      <c r="G18" s="37"/>
      <c r="H18" s="37"/>
      <c r="I18" s="31" t="s">
        <v>25</v>
      </c>
      <c r="J18" s="26" t="str">
        <f>IF('Rekapitulace stavby'!AN16="","",'Rekapitulace stavby'!AN16)</f>
        <v/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tr">
        <f>IF('Rekapitulace stavby'!E17="","",'Rekapitulace stavby'!E17)</f>
        <v xml:space="preserve"> </v>
      </c>
      <c r="F19" s="37"/>
      <c r="G19" s="37"/>
      <c r="H19" s="37"/>
      <c r="I19" s="31" t="s">
        <v>26</v>
      </c>
      <c r="J19" s="26" t="str">
        <f>IF('Rekapitulace stavby'!AN17="","",'Rekapitulace stavby'!AN17)</f>
        <v/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31</v>
      </c>
      <c r="E21" s="37"/>
      <c r="F21" s="37"/>
      <c r="G21" s="37"/>
      <c r="H21" s="37"/>
      <c r="I21" s="31" t="s">
        <v>25</v>
      </c>
      <c r="J21" s="26" t="str">
        <f>IF('Rekapitulace stavby'!AN19="","",'Rekapitulace stavby'!AN19)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tr">
        <f>IF('Rekapitulace stavby'!E20="","",'Rekapitulace stavby'!E20)</f>
        <v xml:space="preserve"> </v>
      </c>
      <c r="F22" s="37"/>
      <c r="G22" s="37"/>
      <c r="H22" s="37"/>
      <c r="I22" s="31" t="s">
        <v>26</v>
      </c>
      <c r="J22" s="26" t="str">
        <f>IF('Rekapitulace stavby'!AN20="","",'Rekapitulace stavby'!AN20)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33</v>
      </c>
      <c r="E28" s="37"/>
      <c r="F28" s="37"/>
      <c r="G28" s="37"/>
      <c r="H28" s="37"/>
      <c r="I28" s="37"/>
      <c r="J28" s="95">
        <f>ROUND(J136,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35</v>
      </c>
      <c r="G30" s="37"/>
      <c r="H30" s="37"/>
      <c r="I30" s="42" t="s">
        <v>34</v>
      </c>
      <c r="J30" s="42" t="s">
        <v>36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37</v>
      </c>
      <c r="E31" s="31" t="s">
        <v>38</v>
      </c>
      <c r="F31" s="120">
        <f>ROUND((SUM(BE136:BE693)),  2)</f>
        <v>0</v>
      </c>
      <c r="G31" s="37"/>
      <c r="H31" s="37"/>
      <c r="I31" s="121">
        <v>0.20999999999999999</v>
      </c>
      <c r="J31" s="120">
        <f>ROUND(((SUM(BE136:BE693))*I31),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39</v>
      </c>
      <c r="F32" s="120">
        <f>ROUND((SUM(BF136:BF693)),  2)</f>
        <v>0</v>
      </c>
      <c r="G32" s="37"/>
      <c r="H32" s="37"/>
      <c r="I32" s="121">
        <v>0.14999999999999999</v>
      </c>
      <c r="J32" s="120">
        <f>ROUND(((SUM(BF136:BF693))*I32),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40</v>
      </c>
      <c r="F33" s="120">
        <f>ROUND((SUM(BG136:BG693)),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41</v>
      </c>
      <c r="F34" s="120">
        <f>ROUND((SUM(BH136:BH693)),  2)</f>
        <v>0</v>
      </c>
      <c r="G34" s="37"/>
      <c r="H34" s="37"/>
      <c r="I34" s="121">
        <v>0.14999999999999999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20">
        <f>ROUND((SUM(BI136:BI693)),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43</v>
      </c>
      <c r="E37" s="80"/>
      <c r="F37" s="80"/>
      <c r="G37" s="124" t="s">
        <v>44</v>
      </c>
      <c r="H37" s="125" t="s">
        <v>45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28" t="s">
        <v>49</v>
      </c>
      <c r="G61" s="57" t="s">
        <v>48</v>
      </c>
      <c r="H61" s="40"/>
      <c r="I61" s="40"/>
      <c r="J61" s="129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28" t="s">
        <v>49</v>
      </c>
      <c r="G76" s="57" t="s">
        <v>48</v>
      </c>
      <c r="H76" s="40"/>
      <c r="I76" s="40"/>
      <c r="J76" s="129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STAVEBNÍ ÚPRAVY UČEBNY ZUŠ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 xml:space="preserve"> </v>
      </c>
      <c r="G87" s="37"/>
      <c r="H87" s="37"/>
      <c r="I87" s="31" t="s">
        <v>22</v>
      </c>
      <c r="J87" s="68" t="str">
        <f>IF(J10="","",J10)</f>
        <v>4. 8. 2023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 xml:space="preserve"> </v>
      </c>
      <c r="G89" s="37"/>
      <c r="H89" s="37"/>
      <c r="I89" s="31" t="s">
        <v>29</v>
      </c>
      <c r="J89" s="35" t="str">
        <f>E19</f>
        <v xml:space="preserve"> 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27</v>
      </c>
      <c r="D90" s="37"/>
      <c r="E90" s="37"/>
      <c r="F90" s="26" t="str">
        <f>IF(E16="","",E16)</f>
        <v>Vyplň údaj</v>
      </c>
      <c r="G90" s="37"/>
      <c r="H90" s="37"/>
      <c r="I90" s="31" t="s">
        <v>31</v>
      </c>
      <c r="J90" s="35" t="str">
        <f>E22</f>
        <v xml:space="preserve"> 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83</v>
      </c>
      <c r="D92" s="122"/>
      <c r="E92" s="122"/>
      <c r="F92" s="122"/>
      <c r="G92" s="122"/>
      <c r="H92" s="122"/>
      <c r="I92" s="122"/>
      <c r="J92" s="131" t="s">
        <v>84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85</v>
      </c>
      <c r="D94" s="37"/>
      <c r="E94" s="37"/>
      <c r="F94" s="37"/>
      <c r="G94" s="37"/>
      <c r="H94" s="37"/>
      <c r="I94" s="37"/>
      <c r="J94" s="95">
        <f>J136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86</v>
      </c>
    </row>
    <row r="95" s="9" customFormat="1" ht="24.96" customHeight="1">
      <c r="A95" s="9"/>
      <c r="B95" s="133"/>
      <c r="C95" s="9"/>
      <c r="D95" s="134" t="s">
        <v>87</v>
      </c>
      <c r="E95" s="135"/>
      <c r="F95" s="135"/>
      <c r="G95" s="135"/>
      <c r="H95" s="135"/>
      <c r="I95" s="135"/>
      <c r="J95" s="136">
        <f>J137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88</v>
      </c>
      <c r="E96" s="139"/>
      <c r="F96" s="139"/>
      <c r="G96" s="139"/>
      <c r="H96" s="139"/>
      <c r="I96" s="139"/>
      <c r="J96" s="140">
        <f>J138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89</v>
      </c>
      <c r="E97" s="139"/>
      <c r="F97" s="139"/>
      <c r="G97" s="139"/>
      <c r="H97" s="139"/>
      <c r="I97" s="139"/>
      <c r="J97" s="140">
        <f>J153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90</v>
      </c>
      <c r="E98" s="139"/>
      <c r="F98" s="139"/>
      <c r="G98" s="139"/>
      <c r="H98" s="139"/>
      <c r="I98" s="139"/>
      <c r="J98" s="140">
        <f>J190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3"/>
      <c r="C99" s="9"/>
      <c r="D99" s="134" t="s">
        <v>91</v>
      </c>
      <c r="E99" s="135"/>
      <c r="F99" s="135"/>
      <c r="G99" s="135"/>
      <c r="H99" s="135"/>
      <c r="I99" s="135"/>
      <c r="J99" s="136">
        <f>J207</f>
        <v>0</v>
      </c>
      <c r="K99" s="9"/>
      <c r="L99" s="13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37"/>
      <c r="C100" s="10"/>
      <c r="D100" s="138" t="s">
        <v>92</v>
      </c>
      <c r="E100" s="139"/>
      <c r="F100" s="139"/>
      <c r="G100" s="139"/>
      <c r="H100" s="139"/>
      <c r="I100" s="139"/>
      <c r="J100" s="140">
        <f>J208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93</v>
      </c>
      <c r="E101" s="139"/>
      <c r="F101" s="139"/>
      <c r="G101" s="139"/>
      <c r="H101" s="139"/>
      <c r="I101" s="139"/>
      <c r="J101" s="140">
        <f>J223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7"/>
      <c r="C102" s="10"/>
      <c r="D102" s="138" t="s">
        <v>94</v>
      </c>
      <c r="E102" s="139"/>
      <c r="F102" s="139"/>
      <c r="G102" s="139"/>
      <c r="H102" s="139"/>
      <c r="I102" s="139"/>
      <c r="J102" s="140">
        <f>J243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95</v>
      </c>
      <c r="E103" s="139"/>
      <c r="F103" s="139"/>
      <c r="G103" s="139"/>
      <c r="H103" s="139"/>
      <c r="I103" s="139"/>
      <c r="J103" s="140">
        <f>J268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96</v>
      </c>
      <c r="E104" s="139"/>
      <c r="F104" s="139"/>
      <c r="G104" s="139"/>
      <c r="H104" s="139"/>
      <c r="I104" s="139"/>
      <c r="J104" s="140">
        <f>J272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7"/>
      <c r="C105" s="10"/>
      <c r="D105" s="138" t="s">
        <v>97</v>
      </c>
      <c r="E105" s="139"/>
      <c r="F105" s="139"/>
      <c r="G105" s="139"/>
      <c r="H105" s="139"/>
      <c r="I105" s="139"/>
      <c r="J105" s="140">
        <f>J289</f>
        <v>0</v>
      </c>
      <c r="K105" s="10"/>
      <c r="L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7"/>
      <c r="C106" s="10"/>
      <c r="D106" s="138" t="s">
        <v>98</v>
      </c>
      <c r="E106" s="139"/>
      <c r="F106" s="139"/>
      <c r="G106" s="139"/>
      <c r="H106" s="139"/>
      <c r="I106" s="139"/>
      <c r="J106" s="140">
        <f>J412</f>
        <v>0</v>
      </c>
      <c r="K106" s="10"/>
      <c r="L106" s="13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7"/>
      <c r="C107" s="10"/>
      <c r="D107" s="138" t="s">
        <v>99</v>
      </c>
      <c r="E107" s="139"/>
      <c r="F107" s="139"/>
      <c r="G107" s="139"/>
      <c r="H107" s="139"/>
      <c r="I107" s="139"/>
      <c r="J107" s="140">
        <f>J429</f>
        <v>0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7"/>
      <c r="C108" s="10"/>
      <c r="D108" s="138" t="s">
        <v>100</v>
      </c>
      <c r="E108" s="139"/>
      <c r="F108" s="139"/>
      <c r="G108" s="139"/>
      <c r="H108" s="139"/>
      <c r="I108" s="139"/>
      <c r="J108" s="140">
        <f>J456</f>
        <v>0</v>
      </c>
      <c r="K108" s="10"/>
      <c r="L108" s="13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7"/>
      <c r="C109" s="10"/>
      <c r="D109" s="138" t="s">
        <v>101</v>
      </c>
      <c r="E109" s="139"/>
      <c r="F109" s="139"/>
      <c r="G109" s="139"/>
      <c r="H109" s="139"/>
      <c r="I109" s="139"/>
      <c r="J109" s="140">
        <f>J527</f>
        <v>0</v>
      </c>
      <c r="K109" s="10"/>
      <c r="L109" s="13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7"/>
      <c r="C110" s="10"/>
      <c r="D110" s="138" t="s">
        <v>102</v>
      </c>
      <c r="E110" s="139"/>
      <c r="F110" s="139"/>
      <c r="G110" s="139"/>
      <c r="H110" s="139"/>
      <c r="I110" s="139"/>
      <c r="J110" s="140">
        <f>J536</f>
        <v>0</v>
      </c>
      <c r="K110" s="10"/>
      <c r="L110" s="13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7"/>
      <c r="C111" s="10"/>
      <c r="D111" s="138" t="s">
        <v>103</v>
      </c>
      <c r="E111" s="139"/>
      <c r="F111" s="139"/>
      <c r="G111" s="139"/>
      <c r="H111" s="139"/>
      <c r="I111" s="139"/>
      <c r="J111" s="140">
        <f>J592</f>
        <v>0</v>
      </c>
      <c r="K111" s="10"/>
      <c r="L111" s="13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7"/>
      <c r="C112" s="10"/>
      <c r="D112" s="138" t="s">
        <v>104</v>
      </c>
      <c r="E112" s="139"/>
      <c r="F112" s="139"/>
      <c r="G112" s="139"/>
      <c r="H112" s="139"/>
      <c r="I112" s="139"/>
      <c r="J112" s="140">
        <f>J638</f>
        <v>0</v>
      </c>
      <c r="K112" s="10"/>
      <c r="L112" s="13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7"/>
      <c r="C113" s="10"/>
      <c r="D113" s="138" t="s">
        <v>105</v>
      </c>
      <c r="E113" s="139"/>
      <c r="F113" s="139"/>
      <c r="G113" s="139"/>
      <c r="H113" s="139"/>
      <c r="I113" s="139"/>
      <c r="J113" s="140">
        <f>J648</f>
        <v>0</v>
      </c>
      <c r="K113" s="10"/>
      <c r="L113" s="13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7"/>
      <c r="C114" s="10"/>
      <c r="D114" s="138" t="s">
        <v>106</v>
      </c>
      <c r="E114" s="139"/>
      <c r="F114" s="139"/>
      <c r="G114" s="139"/>
      <c r="H114" s="139"/>
      <c r="I114" s="139"/>
      <c r="J114" s="140">
        <f>J668</f>
        <v>0</v>
      </c>
      <c r="K114" s="10"/>
      <c r="L114" s="13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33"/>
      <c r="C115" s="9"/>
      <c r="D115" s="134" t="s">
        <v>107</v>
      </c>
      <c r="E115" s="135"/>
      <c r="F115" s="135"/>
      <c r="G115" s="135"/>
      <c r="H115" s="135"/>
      <c r="I115" s="135"/>
      <c r="J115" s="136">
        <f>J681</f>
        <v>0</v>
      </c>
      <c r="K115" s="9"/>
      <c r="L115" s="13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33"/>
      <c r="C116" s="9"/>
      <c r="D116" s="134" t="s">
        <v>108</v>
      </c>
      <c r="E116" s="135"/>
      <c r="F116" s="135"/>
      <c r="G116" s="135"/>
      <c r="H116" s="135"/>
      <c r="I116" s="135"/>
      <c r="J116" s="136">
        <f>J685</f>
        <v>0</v>
      </c>
      <c r="K116" s="9"/>
      <c r="L116" s="133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37"/>
      <c r="C117" s="10"/>
      <c r="D117" s="138" t="s">
        <v>109</v>
      </c>
      <c r="E117" s="139"/>
      <c r="F117" s="139"/>
      <c r="G117" s="139"/>
      <c r="H117" s="139"/>
      <c r="I117" s="139"/>
      <c r="J117" s="140">
        <f>J686</f>
        <v>0</v>
      </c>
      <c r="K117" s="10"/>
      <c r="L117" s="13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37"/>
      <c r="C118" s="10"/>
      <c r="D118" s="138" t="s">
        <v>110</v>
      </c>
      <c r="E118" s="139"/>
      <c r="F118" s="139"/>
      <c r="G118" s="139"/>
      <c r="H118" s="139"/>
      <c r="I118" s="139"/>
      <c r="J118" s="140">
        <f>J690</f>
        <v>0</v>
      </c>
      <c r="K118" s="10"/>
      <c r="L118" s="13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111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66" t="str">
        <f>E7</f>
        <v>STAVEBNÍ ÚPRAVY UČEBNY ZUŠ</v>
      </c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7"/>
      <c r="E130" s="37"/>
      <c r="F130" s="26" t="str">
        <f>F10</f>
        <v xml:space="preserve"> </v>
      </c>
      <c r="G130" s="37"/>
      <c r="H130" s="37"/>
      <c r="I130" s="31" t="s">
        <v>22</v>
      </c>
      <c r="J130" s="68" t="str">
        <f>IF(J10="","",J10)</f>
        <v>4. 8. 2023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7"/>
      <c r="E132" s="37"/>
      <c r="F132" s="26" t="str">
        <f>E13</f>
        <v xml:space="preserve"> </v>
      </c>
      <c r="G132" s="37"/>
      <c r="H132" s="37"/>
      <c r="I132" s="31" t="s">
        <v>29</v>
      </c>
      <c r="J132" s="35" t="str">
        <f>E19</f>
        <v xml:space="preserve"> 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27</v>
      </c>
      <c r="D133" s="37"/>
      <c r="E133" s="37"/>
      <c r="F133" s="26" t="str">
        <f>IF(E16="","",E16)</f>
        <v>Vyplň údaj</v>
      </c>
      <c r="G133" s="37"/>
      <c r="H133" s="37"/>
      <c r="I133" s="31" t="s">
        <v>31</v>
      </c>
      <c r="J133" s="35" t="str">
        <f>E22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41"/>
      <c r="B135" s="142"/>
      <c r="C135" s="143" t="s">
        <v>112</v>
      </c>
      <c r="D135" s="144" t="s">
        <v>58</v>
      </c>
      <c r="E135" s="144" t="s">
        <v>54</v>
      </c>
      <c r="F135" s="144" t="s">
        <v>55</v>
      </c>
      <c r="G135" s="144" t="s">
        <v>113</v>
      </c>
      <c r="H135" s="144" t="s">
        <v>114</v>
      </c>
      <c r="I135" s="144" t="s">
        <v>115</v>
      </c>
      <c r="J135" s="144" t="s">
        <v>84</v>
      </c>
      <c r="K135" s="145" t="s">
        <v>116</v>
      </c>
      <c r="L135" s="146"/>
      <c r="M135" s="85" t="s">
        <v>1</v>
      </c>
      <c r="N135" s="86" t="s">
        <v>37</v>
      </c>
      <c r="O135" s="86" t="s">
        <v>117</v>
      </c>
      <c r="P135" s="86" t="s">
        <v>118</v>
      </c>
      <c r="Q135" s="86" t="s">
        <v>119</v>
      </c>
      <c r="R135" s="86" t="s">
        <v>120</v>
      </c>
      <c r="S135" s="86" t="s">
        <v>121</v>
      </c>
      <c r="T135" s="87" t="s">
        <v>122</v>
      </c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</row>
    <row r="136" s="2" customFormat="1" ht="22.8" customHeight="1">
      <c r="A136" s="37"/>
      <c r="B136" s="38"/>
      <c r="C136" s="92" t="s">
        <v>123</v>
      </c>
      <c r="D136" s="37"/>
      <c r="E136" s="37"/>
      <c r="F136" s="37"/>
      <c r="G136" s="37"/>
      <c r="H136" s="37"/>
      <c r="I136" s="37"/>
      <c r="J136" s="147">
        <f>BK136</f>
        <v>0</v>
      </c>
      <c r="K136" s="37"/>
      <c r="L136" s="38"/>
      <c r="M136" s="88"/>
      <c r="N136" s="72"/>
      <c r="O136" s="89"/>
      <c r="P136" s="148">
        <f>P137+P207+P681+P685</f>
        <v>0</v>
      </c>
      <c r="Q136" s="89"/>
      <c r="R136" s="148">
        <f>R137+R207+R681+R685</f>
        <v>2.9786164400000001</v>
      </c>
      <c r="S136" s="89"/>
      <c r="T136" s="149">
        <f>T137+T207+T681+T685</f>
        <v>3.4788934300000003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72</v>
      </c>
      <c r="AU136" s="18" t="s">
        <v>86</v>
      </c>
      <c r="BK136" s="150">
        <f>BK137+BK207+BK681+BK685</f>
        <v>0</v>
      </c>
    </row>
    <row r="137" s="12" customFormat="1" ht="25.92" customHeight="1">
      <c r="A137" s="12"/>
      <c r="B137" s="151"/>
      <c r="C137" s="12"/>
      <c r="D137" s="152" t="s">
        <v>72</v>
      </c>
      <c r="E137" s="153" t="s">
        <v>124</v>
      </c>
      <c r="F137" s="153" t="s">
        <v>125</v>
      </c>
      <c r="G137" s="12"/>
      <c r="H137" s="12"/>
      <c r="I137" s="154"/>
      <c r="J137" s="155">
        <f>BK137</f>
        <v>0</v>
      </c>
      <c r="K137" s="12"/>
      <c r="L137" s="151"/>
      <c r="M137" s="156"/>
      <c r="N137" s="157"/>
      <c r="O137" s="157"/>
      <c r="P137" s="158">
        <f>P138+P153+P190</f>
        <v>0</v>
      </c>
      <c r="Q137" s="157"/>
      <c r="R137" s="158">
        <f>R138+R153+R190</f>
        <v>0.65490599999999999</v>
      </c>
      <c r="S137" s="157"/>
      <c r="T137" s="159">
        <f>T138+T153+T190</f>
        <v>1.7896590000000001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2" t="s">
        <v>78</v>
      </c>
      <c r="AT137" s="160" t="s">
        <v>72</v>
      </c>
      <c r="AU137" s="160" t="s">
        <v>73</v>
      </c>
      <c r="AY137" s="152" t="s">
        <v>126</v>
      </c>
      <c r="BK137" s="161">
        <f>BK138+BK153+BK190</f>
        <v>0</v>
      </c>
    </row>
    <row r="138" s="12" customFormat="1" ht="22.8" customHeight="1">
      <c r="A138" s="12"/>
      <c r="B138" s="151"/>
      <c r="C138" s="12"/>
      <c r="D138" s="152" t="s">
        <v>72</v>
      </c>
      <c r="E138" s="162" t="s">
        <v>127</v>
      </c>
      <c r="F138" s="162" t="s">
        <v>128</v>
      </c>
      <c r="G138" s="12"/>
      <c r="H138" s="12"/>
      <c r="I138" s="154"/>
      <c r="J138" s="163">
        <f>BK138</f>
        <v>0</v>
      </c>
      <c r="K138" s="12"/>
      <c r="L138" s="151"/>
      <c r="M138" s="156"/>
      <c r="N138" s="157"/>
      <c r="O138" s="157"/>
      <c r="P138" s="158">
        <f>SUM(P139:P152)</f>
        <v>0</v>
      </c>
      <c r="Q138" s="157"/>
      <c r="R138" s="158">
        <f>SUM(R139:R152)</f>
        <v>0.62480000000000002</v>
      </c>
      <c r="S138" s="157"/>
      <c r="T138" s="159">
        <f>SUM(T139:T152)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2" t="s">
        <v>78</v>
      </c>
      <c r="AT138" s="160" t="s">
        <v>72</v>
      </c>
      <c r="AU138" s="160" t="s">
        <v>78</v>
      </c>
      <c r="AY138" s="152" t="s">
        <v>126</v>
      </c>
      <c r="BK138" s="161">
        <f>SUM(BK139:BK152)</f>
        <v>0</v>
      </c>
    </row>
    <row r="139" s="2" customFormat="1" ht="24.15" customHeight="1">
      <c r="A139" s="37"/>
      <c r="B139" s="164"/>
      <c r="C139" s="165" t="s">
        <v>78</v>
      </c>
      <c r="D139" s="165" t="s">
        <v>129</v>
      </c>
      <c r="E139" s="166" t="s">
        <v>130</v>
      </c>
      <c r="F139" s="167" t="s">
        <v>131</v>
      </c>
      <c r="G139" s="168" t="s">
        <v>132</v>
      </c>
      <c r="H139" s="169">
        <v>2.5</v>
      </c>
      <c r="I139" s="170"/>
      <c r="J139" s="171">
        <f>ROUND(I139*H139,2)</f>
        <v>0</v>
      </c>
      <c r="K139" s="167" t="s">
        <v>133</v>
      </c>
      <c r="L139" s="38"/>
      <c r="M139" s="172" t="s">
        <v>1</v>
      </c>
      <c r="N139" s="173" t="s">
        <v>38</v>
      </c>
      <c r="O139" s="76"/>
      <c r="P139" s="174">
        <f>O139*H139</f>
        <v>0</v>
      </c>
      <c r="Q139" s="174">
        <v>0.020480000000000002</v>
      </c>
      <c r="R139" s="174">
        <f>Q139*H139</f>
        <v>0.051200000000000002</v>
      </c>
      <c r="S139" s="174">
        <v>0</v>
      </c>
      <c r="T139" s="17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6" t="s">
        <v>134</v>
      </c>
      <c r="AT139" s="176" t="s">
        <v>129</v>
      </c>
      <c r="AU139" s="176" t="s">
        <v>80</v>
      </c>
      <c r="AY139" s="18" t="s">
        <v>126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8" t="s">
        <v>78</v>
      </c>
      <c r="BK139" s="177">
        <f>ROUND(I139*H139,2)</f>
        <v>0</v>
      </c>
      <c r="BL139" s="18" t="s">
        <v>134</v>
      </c>
      <c r="BM139" s="176" t="s">
        <v>135</v>
      </c>
    </row>
    <row r="140" s="2" customFormat="1">
      <c r="A140" s="37"/>
      <c r="B140" s="38"/>
      <c r="C140" s="37"/>
      <c r="D140" s="178" t="s">
        <v>136</v>
      </c>
      <c r="E140" s="37"/>
      <c r="F140" s="179" t="s">
        <v>137</v>
      </c>
      <c r="G140" s="37"/>
      <c r="H140" s="37"/>
      <c r="I140" s="180"/>
      <c r="J140" s="37"/>
      <c r="K140" s="37"/>
      <c r="L140" s="38"/>
      <c r="M140" s="181"/>
      <c r="N140" s="182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136</v>
      </c>
      <c r="AU140" s="18" t="s">
        <v>80</v>
      </c>
    </row>
    <row r="141" s="2" customFormat="1">
      <c r="A141" s="37"/>
      <c r="B141" s="38"/>
      <c r="C141" s="37"/>
      <c r="D141" s="183" t="s">
        <v>138</v>
      </c>
      <c r="E141" s="37"/>
      <c r="F141" s="184" t="s">
        <v>139</v>
      </c>
      <c r="G141" s="37"/>
      <c r="H141" s="37"/>
      <c r="I141" s="180"/>
      <c r="J141" s="37"/>
      <c r="K141" s="37"/>
      <c r="L141" s="38"/>
      <c r="M141" s="181"/>
      <c r="N141" s="182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138</v>
      </c>
      <c r="AU141" s="18" t="s">
        <v>80</v>
      </c>
    </row>
    <row r="142" s="13" customFormat="1">
      <c r="A142" s="13"/>
      <c r="B142" s="185"/>
      <c r="C142" s="13"/>
      <c r="D142" s="178" t="s">
        <v>140</v>
      </c>
      <c r="E142" s="186" t="s">
        <v>1</v>
      </c>
      <c r="F142" s="187" t="s">
        <v>141</v>
      </c>
      <c r="G142" s="13"/>
      <c r="H142" s="188">
        <v>2.5</v>
      </c>
      <c r="I142" s="189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140</v>
      </c>
      <c r="AU142" s="186" t="s">
        <v>80</v>
      </c>
      <c r="AV142" s="13" t="s">
        <v>80</v>
      </c>
      <c r="AW142" s="13" t="s">
        <v>30</v>
      </c>
      <c r="AX142" s="13" t="s">
        <v>78</v>
      </c>
      <c r="AY142" s="186" t="s">
        <v>126</v>
      </c>
    </row>
    <row r="143" s="2" customFormat="1" ht="21.75" customHeight="1">
      <c r="A143" s="37"/>
      <c r="B143" s="164"/>
      <c r="C143" s="165" t="s">
        <v>80</v>
      </c>
      <c r="D143" s="165" t="s">
        <v>129</v>
      </c>
      <c r="E143" s="166" t="s">
        <v>142</v>
      </c>
      <c r="F143" s="167" t="s">
        <v>143</v>
      </c>
      <c r="G143" s="168" t="s">
        <v>132</v>
      </c>
      <c r="H143" s="169">
        <v>4.5</v>
      </c>
      <c r="I143" s="170"/>
      <c r="J143" s="171">
        <f>ROUND(I143*H143,2)</f>
        <v>0</v>
      </c>
      <c r="K143" s="167" t="s">
        <v>133</v>
      </c>
      <c r="L143" s="38"/>
      <c r="M143" s="172" t="s">
        <v>1</v>
      </c>
      <c r="N143" s="173" t="s">
        <v>38</v>
      </c>
      <c r="O143" s="76"/>
      <c r="P143" s="174">
        <f>O143*H143</f>
        <v>0</v>
      </c>
      <c r="Q143" s="174">
        <v>0.056000000000000001</v>
      </c>
      <c r="R143" s="174">
        <f>Q143*H143</f>
        <v>0.252</v>
      </c>
      <c r="S143" s="174">
        <v>0</v>
      </c>
      <c r="T143" s="17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6" t="s">
        <v>134</v>
      </c>
      <c r="AT143" s="176" t="s">
        <v>129</v>
      </c>
      <c r="AU143" s="176" t="s">
        <v>80</v>
      </c>
      <c r="AY143" s="18" t="s">
        <v>126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78</v>
      </c>
      <c r="BK143" s="177">
        <f>ROUND(I143*H143,2)</f>
        <v>0</v>
      </c>
      <c r="BL143" s="18" t="s">
        <v>134</v>
      </c>
      <c r="BM143" s="176" t="s">
        <v>144</v>
      </c>
    </row>
    <row r="144" s="2" customFormat="1">
      <c r="A144" s="37"/>
      <c r="B144" s="38"/>
      <c r="C144" s="37"/>
      <c r="D144" s="178" t="s">
        <v>136</v>
      </c>
      <c r="E144" s="37"/>
      <c r="F144" s="179" t="s">
        <v>145</v>
      </c>
      <c r="G144" s="37"/>
      <c r="H144" s="37"/>
      <c r="I144" s="180"/>
      <c r="J144" s="37"/>
      <c r="K144" s="37"/>
      <c r="L144" s="38"/>
      <c r="M144" s="181"/>
      <c r="N144" s="182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136</v>
      </c>
      <c r="AU144" s="18" t="s">
        <v>80</v>
      </c>
    </row>
    <row r="145" s="2" customFormat="1">
      <c r="A145" s="37"/>
      <c r="B145" s="38"/>
      <c r="C145" s="37"/>
      <c r="D145" s="183" t="s">
        <v>138</v>
      </c>
      <c r="E145" s="37"/>
      <c r="F145" s="184" t="s">
        <v>146</v>
      </c>
      <c r="G145" s="37"/>
      <c r="H145" s="37"/>
      <c r="I145" s="180"/>
      <c r="J145" s="37"/>
      <c r="K145" s="37"/>
      <c r="L145" s="38"/>
      <c r="M145" s="181"/>
      <c r="N145" s="182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138</v>
      </c>
      <c r="AU145" s="18" t="s">
        <v>80</v>
      </c>
    </row>
    <row r="146" s="13" customFormat="1">
      <c r="A146" s="13"/>
      <c r="B146" s="185"/>
      <c r="C146" s="13"/>
      <c r="D146" s="178" t="s">
        <v>140</v>
      </c>
      <c r="E146" s="186" t="s">
        <v>1</v>
      </c>
      <c r="F146" s="187" t="s">
        <v>147</v>
      </c>
      <c r="G146" s="13"/>
      <c r="H146" s="188">
        <v>4.5</v>
      </c>
      <c r="I146" s="189"/>
      <c r="J146" s="13"/>
      <c r="K146" s="13"/>
      <c r="L146" s="185"/>
      <c r="M146" s="190"/>
      <c r="N146" s="191"/>
      <c r="O146" s="191"/>
      <c r="P146" s="191"/>
      <c r="Q146" s="191"/>
      <c r="R146" s="191"/>
      <c r="S146" s="191"/>
      <c r="T146" s="19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140</v>
      </c>
      <c r="AU146" s="186" t="s">
        <v>80</v>
      </c>
      <c r="AV146" s="13" t="s">
        <v>80</v>
      </c>
      <c r="AW146" s="13" t="s">
        <v>30</v>
      </c>
      <c r="AX146" s="13" t="s">
        <v>78</v>
      </c>
      <c r="AY146" s="186" t="s">
        <v>126</v>
      </c>
    </row>
    <row r="147" s="2" customFormat="1" ht="24.15" customHeight="1">
      <c r="A147" s="37"/>
      <c r="B147" s="164"/>
      <c r="C147" s="165" t="s">
        <v>148</v>
      </c>
      <c r="D147" s="165" t="s">
        <v>129</v>
      </c>
      <c r="E147" s="166" t="s">
        <v>149</v>
      </c>
      <c r="F147" s="167" t="s">
        <v>150</v>
      </c>
      <c r="G147" s="168" t="s">
        <v>151</v>
      </c>
      <c r="H147" s="169">
        <v>4</v>
      </c>
      <c r="I147" s="170"/>
      <c r="J147" s="171">
        <f>ROUND(I147*H147,2)</f>
        <v>0</v>
      </c>
      <c r="K147" s="167" t="s">
        <v>133</v>
      </c>
      <c r="L147" s="38"/>
      <c r="M147" s="172" t="s">
        <v>1</v>
      </c>
      <c r="N147" s="173" t="s">
        <v>38</v>
      </c>
      <c r="O147" s="76"/>
      <c r="P147" s="174">
        <f>O147*H147</f>
        <v>0</v>
      </c>
      <c r="Q147" s="174">
        <v>0.038899999999999997</v>
      </c>
      <c r="R147" s="174">
        <f>Q147*H147</f>
        <v>0.15559999999999999</v>
      </c>
      <c r="S147" s="174">
        <v>0</v>
      </c>
      <c r="T147" s="17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6" t="s">
        <v>134</v>
      </c>
      <c r="AT147" s="176" t="s">
        <v>129</v>
      </c>
      <c r="AU147" s="176" t="s">
        <v>80</v>
      </c>
      <c r="AY147" s="18" t="s">
        <v>126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8" t="s">
        <v>78</v>
      </c>
      <c r="BK147" s="177">
        <f>ROUND(I147*H147,2)</f>
        <v>0</v>
      </c>
      <c r="BL147" s="18" t="s">
        <v>134</v>
      </c>
      <c r="BM147" s="176" t="s">
        <v>152</v>
      </c>
    </row>
    <row r="148" s="2" customFormat="1">
      <c r="A148" s="37"/>
      <c r="B148" s="38"/>
      <c r="C148" s="37"/>
      <c r="D148" s="178" t="s">
        <v>136</v>
      </c>
      <c r="E148" s="37"/>
      <c r="F148" s="179" t="s">
        <v>153</v>
      </c>
      <c r="G148" s="37"/>
      <c r="H148" s="37"/>
      <c r="I148" s="180"/>
      <c r="J148" s="37"/>
      <c r="K148" s="37"/>
      <c r="L148" s="38"/>
      <c r="M148" s="181"/>
      <c r="N148" s="182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136</v>
      </c>
      <c r="AU148" s="18" t="s">
        <v>80</v>
      </c>
    </row>
    <row r="149" s="2" customFormat="1">
      <c r="A149" s="37"/>
      <c r="B149" s="38"/>
      <c r="C149" s="37"/>
      <c r="D149" s="183" t="s">
        <v>138</v>
      </c>
      <c r="E149" s="37"/>
      <c r="F149" s="184" t="s">
        <v>154</v>
      </c>
      <c r="G149" s="37"/>
      <c r="H149" s="37"/>
      <c r="I149" s="180"/>
      <c r="J149" s="37"/>
      <c r="K149" s="37"/>
      <c r="L149" s="38"/>
      <c r="M149" s="181"/>
      <c r="N149" s="182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138</v>
      </c>
      <c r="AU149" s="18" t="s">
        <v>80</v>
      </c>
    </row>
    <row r="150" s="2" customFormat="1" ht="24.15" customHeight="1">
      <c r="A150" s="37"/>
      <c r="B150" s="164"/>
      <c r="C150" s="165" t="s">
        <v>134</v>
      </c>
      <c r="D150" s="165" t="s">
        <v>129</v>
      </c>
      <c r="E150" s="166" t="s">
        <v>155</v>
      </c>
      <c r="F150" s="167" t="s">
        <v>156</v>
      </c>
      <c r="G150" s="168" t="s">
        <v>151</v>
      </c>
      <c r="H150" s="169">
        <v>4</v>
      </c>
      <c r="I150" s="170"/>
      <c r="J150" s="171">
        <f>ROUND(I150*H150,2)</f>
        <v>0</v>
      </c>
      <c r="K150" s="167" t="s">
        <v>133</v>
      </c>
      <c r="L150" s="38"/>
      <c r="M150" s="172" t="s">
        <v>1</v>
      </c>
      <c r="N150" s="173" t="s">
        <v>38</v>
      </c>
      <c r="O150" s="76"/>
      <c r="P150" s="174">
        <f>O150*H150</f>
        <v>0</v>
      </c>
      <c r="Q150" s="174">
        <v>0.041500000000000002</v>
      </c>
      <c r="R150" s="174">
        <f>Q150*H150</f>
        <v>0.16600000000000001</v>
      </c>
      <c r="S150" s="174">
        <v>0</v>
      </c>
      <c r="T150" s="17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76" t="s">
        <v>134</v>
      </c>
      <c r="AT150" s="176" t="s">
        <v>129</v>
      </c>
      <c r="AU150" s="176" t="s">
        <v>80</v>
      </c>
      <c r="AY150" s="18" t="s">
        <v>126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8" t="s">
        <v>78</v>
      </c>
      <c r="BK150" s="177">
        <f>ROUND(I150*H150,2)</f>
        <v>0</v>
      </c>
      <c r="BL150" s="18" t="s">
        <v>134</v>
      </c>
      <c r="BM150" s="176" t="s">
        <v>157</v>
      </c>
    </row>
    <row r="151" s="2" customFormat="1">
      <c r="A151" s="37"/>
      <c r="B151" s="38"/>
      <c r="C151" s="37"/>
      <c r="D151" s="178" t="s">
        <v>136</v>
      </c>
      <c r="E151" s="37"/>
      <c r="F151" s="179" t="s">
        <v>158</v>
      </c>
      <c r="G151" s="37"/>
      <c r="H151" s="37"/>
      <c r="I151" s="180"/>
      <c r="J151" s="37"/>
      <c r="K151" s="37"/>
      <c r="L151" s="38"/>
      <c r="M151" s="181"/>
      <c r="N151" s="182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136</v>
      </c>
      <c r="AU151" s="18" t="s">
        <v>80</v>
      </c>
    </row>
    <row r="152" s="2" customFormat="1">
      <c r="A152" s="37"/>
      <c r="B152" s="38"/>
      <c r="C152" s="37"/>
      <c r="D152" s="183" t="s">
        <v>138</v>
      </c>
      <c r="E152" s="37"/>
      <c r="F152" s="184" t="s">
        <v>159</v>
      </c>
      <c r="G152" s="37"/>
      <c r="H152" s="37"/>
      <c r="I152" s="180"/>
      <c r="J152" s="37"/>
      <c r="K152" s="37"/>
      <c r="L152" s="38"/>
      <c r="M152" s="181"/>
      <c r="N152" s="182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138</v>
      </c>
      <c r="AU152" s="18" t="s">
        <v>80</v>
      </c>
    </row>
    <row r="153" s="12" customFormat="1" ht="22.8" customHeight="1">
      <c r="A153" s="12"/>
      <c r="B153" s="151"/>
      <c r="C153" s="12"/>
      <c r="D153" s="152" t="s">
        <v>72</v>
      </c>
      <c r="E153" s="162" t="s">
        <v>160</v>
      </c>
      <c r="F153" s="162" t="s">
        <v>161</v>
      </c>
      <c r="G153" s="12"/>
      <c r="H153" s="12"/>
      <c r="I153" s="154"/>
      <c r="J153" s="163">
        <f>BK153</f>
        <v>0</v>
      </c>
      <c r="K153" s="12"/>
      <c r="L153" s="151"/>
      <c r="M153" s="156"/>
      <c r="N153" s="157"/>
      <c r="O153" s="157"/>
      <c r="P153" s="158">
        <f>SUM(P154:P189)</f>
        <v>0</v>
      </c>
      <c r="Q153" s="157"/>
      <c r="R153" s="158">
        <f>SUM(R154:R189)</f>
        <v>0.030106000000000001</v>
      </c>
      <c r="S153" s="157"/>
      <c r="T153" s="159">
        <f>SUM(T154:T189)</f>
        <v>1.7896590000000001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2" t="s">
        <v>78</v>
      </c>
      <c r="AT153" s="160" t="s">
        <v>72</v>
      </c>
      <c r="AU153" s="160" t="s">
        <v>78</v>
      </c>
      <c r="AY153" s="152" t="s">
        <v>126</v>
      </c>
      <c r="BK153" s="161">
        <f>SUM(BK154:BK189)</f>
        <v>0</v>
      </c>
    </row>
    <row r="154" s="2" customFormat="1" ht="24.15" customHeight="1">
      <c r="A154" s="37"/>
      <c r="B154" s="164"/>
      <c r="C154" s="165" t="s">
        <v>162</v>
      </c>
      <c r="D154" s="165" t="s">
        <v>129</v>
      </c>
      <c r="E154" s="166" t="s">
        <v>163</v>
      </c>
      <c r="F154" s="167" t="s">
        <v>164</v>
      </c>
      <c r="G154" s="168" t="s">
        <v>132</v>
      </c>
      <c r="H154" s="169">
        <v>73.900000000000006</v>
      </c>
      <c r="I154" s="170"/>
      <c r="J154" s="171">
        <f>ROUND(I154*H154,2)</f>
        <v>0</v>
      </c>
      <c r="K154" s="167" t="s">
        <v>133</v>
      </c>
      <c r="L154" s="38"/>
      <c r="M154" s="172" t="s">
        <v>1</v>
      </c>
      <c r="N154" s="173" t="s">
        <v>38</v>
      </c>
      <c r="O154" s="76"/>
      <c r="P154" s="174">
        <f>O154*H154</f>
        <v>0</v>
      </c>
      <c r="Q154" s="174">
        <v>4.0000000000000003E-05</v>
      </c>
      <c r="R154" s="174">
        <f>Q154*H154</f>
        <v>0.0029560000000000003</v>
      </c>
      <c r="S154" s="174">
        <v>0</v>
      </c>
      <c r="T154" s="17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76" t="s">
        <v>134</v>
      </c>
      <c r="AT154" s="176" t="s">
        <v>129</v>
      </c>
      <c r="AU154" s="176" t="s">
        <v>80</v>
      </c>
      <c r="AY154" s="18" t="s">
        <v>126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8" t="s">
        <v>78</v>
      </c>
      <c r="BK154" s="177">
        <f>ROUND(I154*H154,2)</f>
        <v>0</v>
      </c>
      <c r="BL154" s="18" t="s">
        <v>134</v>
      </c>
      <c r="BM154" s="176" t="s">
        <v>165</v>
      </c>
    </row>
    <row r="155" s="2" customFormat="1">
      <c r="A155" s="37"/>
      <c r="B155" s="38"/>
      <c r="C155" s="37"/>
      <c r="D155" s="178" t="s">
        <v>136</v>
      </c>
      <c r="E155" s="37"/>
      <c r="F155" s="179" t="s">
        <v>166</v>
      </c>
      <c r="G155" s="37"/>
      <c r="H155" s="37"/>
      <c r="I155" s="180"/>
      <c r="J155" s="37"/>
      <c r="K155" s="37"/>
      <c r="L155" s="38"/>
      <c r="M155" s="181"/>
      <c r="N155" s="182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136</v>
      </c>
      <c r="AU155" s="18" t="s">
        <v>80</v>
      </c>
    </row>
    <row r="156" s="2" customFormat="1">
      <c r="A156" s="37"/>
      <c r="B156" s="38"/>
      <c r="C156" s="37"/>
      <c r="D156" s="183" t="s">
        <v>138</v>
      </c>
      <c r="E156" s="37"/>
      <c r="F156" s="184" t="s">
        <v>167</v>
      </c>
      <c r="G156" s="37"/>
      <c r="H156" s="37"/>
      <c r="I156" s="180"/>
      <c r="J156" s="37"/>
      <c r="K156" s="37"/>
      <c r="L156" s="38"/>
      <c r="M156" s="181"/>
      <c r="N156" s="182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138</v>
      </c>
      <c r="AU156" s="18" t="s">
        <v>80</v>
      </c>
    </row>
    <row r="157" s="13" customFormat="1">
      <c r="A157" s="13"/>
      <c r="B157" s="185"/>
      <c r="C157" s="13"/>
      <c r="D157" s="178" t="s">
        <v>140</v>
      </c>
      <c r="E157" s="186" t="s">
        <v>1</v>
      </c>
      <c r="F157" s="187" t="s">
        <v>168</v>
      </c>
      <c r="G157" s="13"/>
      <c r="H157" s="188">
        <v>73.900000000000006</v>
      </c>
      <c r="I157" s="189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140</v>
      </c>
      <c r="AU157" s="186" t="s">
        <v>80</v>
      </c>
      <c r="AV157" s="13" t="s">
        <v>80</v>
      </c>
      <c r="AW157" s="13" t="s">
        <v>30</v>
      </c>
      <c r="AX157" s="13" t="s">
        <v>78</v>
      </c>
      <c r="AY157" s="186" t="s">
        <v>126</v>
      </c>
    </row>
    <row r="158" s="2" customFormat="1" ht="16.5" customHeight="1">
      <c r="A158" s="37"/>
      <c r="B158" s="164"/>
      <c r="C158" s="165" t="s">
        <v>127</v>
      </c>
      <c r="D158" s="165" t="s">
        <v>129</v>
      </c>
      <c r="E158" s="166" t="s">
        <v>169</v>
      </c>
      <c r="F158" s="167" t="s">
        <v>170</v>
      </c>
      <c r="G158" s="168" t="s">
        <v>151</v>
      </c>
      <c r="H158" s="169">
        <v>2</v>
      </c>
      <c r="I158" s="170"/>
      <c r="J158" s="171">
        <f>ROUND(I158*H158,2)</f>
        <v>0</v>
      </c>
      <c r="K158" s="167" t="s">
        <v>133</v>
      </c>
      <c r="L158" s="38"/>
      <c r="M158" s="172" t="s">
        <v>1</v>
      </c>
      <c r="N158" s="173" t="s">
        <v>38</v>
      </c>
      <c r="O158" s="76"/>
      <c r="P158" s="174">
        <f>O158*H158</f>
        <v>0</v>
      </c>
      <c r="Q158" s="174">
        <v>0.00018000000000000001</v>
      </c>
      <c r="R158" s="174">
        <f>Q158*H158</f>
        <v>0.00036000000000000002</v>
      </c>
      <c r="S158" s="174">
        <v>0</v>
      </c>
      <c r="T158" s="17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6" t="s">
        <v>134</v>
      </c>
      <c r="AT158" s="176" t="s">
        <v>129</v>
      </c>
      <c r="AU158" s="176" t="s">
        <v>80</v>
      </c>
      <c r="AY158" s="18" t="s">
        <v>126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8" t="s">
        <v>78</v>
      </c>
      <c r="BK158" s="177">
        <f>ROUND(I158*H158,2)</f>
        <v>0</v>
      </c>
      <c r="BL158" s="18" t="s">
        <v>134</v>
      </c>
      <c r="BM158" s="176" t="s">
        <v>171</v>
      </c>
    </row>
    <row r="159" s="2" customFormat="1">
      <c r="A159" s="37"/>
      <c r="B159" s="38"/>
      <c r="C159" s="37"/>
      <c r="D159" s="178" t="s">
        <v>136</v>
      </c>
      <c r="E159" s="37"/>
      <c r="F159" s="179" t="s">
        <v>172</v>
      </c>
      <c r="G159" s="37"/>
      <c r="H159" s="37"/>
      <c r="I159" s="180"/>
      <c r="J159" s="37"/>
      <c r="K159" s="37"/>
      <c r="L159" s="38"/>
      <c r="M159" s="181"/>
      <c r="N159" s="182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136</v>
      </c>
      <c r="AU159" s="18" t="s">
        <v>80</v>
      </c>
    </row>
    <row r="160" s="2" customFormat="1">
      <c r="A160" s="37"/>
      <c r="B160" s="38"/>
      <c r="C160" s="37"/>
      <c r="D160" s="183" t="s">
        <v>138</v>
      </c>
      <c r="E160" s="37"/>
      <c r="F160" s="184" t="s">
        <v>173</v>
      </c>
      <c r="G160" s="37"/>
      <c r="H160" s="37"/>
      <c r="I160" s="180"/>
      <c r="J160" s="37"/>
      <c r="K160" s="37"/>
      <c r="L160" s="38"/>
      <c r="M160" s="181"/>
      <c r="N160" s="182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138</v>
      </c>
      <c r="AU160" s="18" t="s">
        <v>80</v>
      </c>
    </row>
    <row r="161" s="2" customFormat="1" ht="16.5" customHeight="1">
      <c r="A161" s="37"/>
      <c r="B161" s="164"/>
      <c r="C161" s="193" t="s">
        <v>174</v>
      </c>
      <c r="D161" s="193" t="s">
        <v>175</v>
      </c>
      <c r="E161" s="194" t="s">
        <v>176</v>
      </c>
      <c r="F161" s="195" t="s">
        <v>177</v>
      </c>
      <c r="G161" s="196" t="s">
        <v>151</v>
      </c>
      <c r="H161" s="197">
        <v>2</v>
      </c>
      <c r="I161" s="198"/>
      <c r="J161" s="199">
        <f>ROUND(I161*H161,2)</f>
        <v>0</v>
      </c>
      <c r="K161" s="195" t="s">
        <v>133</v>
      </c>
      <c r="L161" s="200"/>
      <c r="M161" s="201" t="s">
        <v>1</v>
      </c>
      <c r="N161" s="202" t="s">
        <v>38</v>
      </c>
      <c r="O161" s="76"/>
      <c r="P161" s="174">
        <f>O161*H161</f>
        <v>0</v>
      </c>
      <c r="Q161" s="174">
        <v>0.012</v>
      </c>
      <c r="R161" s="174">
        <f>Q161*H161</f>
        <v>0.024</v>
      </c>
      <c r="S161" s="174">
        <v>0</v>
      </c>
      <c r="T161" s="17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6" t="s">
        <v>178</v>
      </c>
      <c r="AT161" s="176" t="s">
        <v>175</v>
      </c>
      <c r="AU161" s="176" t="s">
        <v>80</v>
      </c>
      <c r="AY161" s="18" t="s">
        <v>126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8" t="s">
        <v>78</v>
      </c>
      <c r="BK161" s="177">
        <f>ROUND(I161*H161,2)</f>
        <v>0</v>
      </c>
      <c r="BL161" s="18" t="s">
        <v>134</v>
      </c>
      <c r="BM161" s="176" t="s">
        <v>179</v>
      </c>
    </row>
    <row r="162" s="2" customFormat="1">
      <c r="A162" s="37"/>
      <c r="B162" s="38"/>
      <c r="C162" s="37"/>
      <c r="D162" s="178" t="s">
        <v>136</v>
      </c>
      <c r="E162" s="37"/>
      <c r="F162" s="179" t="s">
        <v>177</v>
      </c>
      <c r="G162" s="37"/>
      <c r="H162" s="37"/>
      <c r="I162" s="180"/>
      <c r="J162" s="37"/>
      <c r="K162" s="37"/>
      <c r="L162" s="38"/>
      <c r="M162" s="181"/>
      <c r="N162" s="182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136</v>
      </c>
      <c r="AU162" s="18" t="s">
        <v>80</v>
      </c>
    </row>
    <row r="163" s="2" customFormat="1" ht="21.75" customHeight="1">
      <c r="A163" s="37"/>
      <c r="B163" s="164"/>
      <c r="C163" s="165" t="s">
        <v>178</v>
      </c>
      <c r="D163" s="165" t="s">
        <v>129</v>
      </c>
      <c r="E163" s="166" t="s">
        <v>180</v>
      </c>
      <c r="F163" s="167" t="s">
        <v>181</v>
      </c>
      <c r="G163" s="168" t="s">
        <v>132</v>
      </c>
      <c r="H163" s="169">
        <v>9.1270000000000007</v>
      </c>
      <c r="I163" s="170"/>
      <c r="J163" s="171">
        <f>ROUND(I163*H163,2)</f>
        <v>0</v>
      </c>
      <c r="K163" s="167" t="s">
        <v>133</v>
      </c>
      <c r="L163" s="38"/>
      <c r="M163" s="172" t="s">
        <v>1</v>
      </c>
      <c r="N163" s="173" t="s">
        <v>38</v>
      </c>
      <c r="O163" s="76"/>
      <c r="P163" s="174">
        <f>O163*H163</f>
        <v>0</v>
      </c>
      <c r="Q163" s="174">
        <v>0</v>
      </c>
      <c r="R163" s="174">
        <f>Q163*H163</f>
        <v>0</v>
      </c>
      <c r="S163" s="174">
        <v>0.11700000000000001</v>
      </c>
      <c r="T163" s="175">
        <f>S163*H163</f>
        <v>1.0678590000000001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6" t="s">
        <v>134</v>
      </c>
      <c r="AT163" s="176" t="s">
        <v>129</v>
      </c>
      <c r="AU163" s="176" t="s">
        <v>80</v>
      </c>
      <c r="AY163" s="18" t="s">
        <v>126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78</v>
      </c>
      <c r="BK163" s="177">
        <f>ROUND(I163*H163,2)</f>
        <v>0</v>
      </c>
      <c r="BL163" s="18" t="s">
        <v>134</v>
      </c>
      <c r="BM163" s="176" t="s">
        <v>182</v>
      </c>
    </row>
    <row r="164" s="2" customFormat="1">
      <c r="A164" s="37"/>
      <c r="B164" s="38"/>
      <c r="C164" s="37"/>
      <c r="D164" s="178" t="s">
        <v>136</v>
      </c>
      <c r="E164" s="37"/>
      <c r="F164" s="179" t="s">
        <v>183</v>
      </c>
      <c r="G164" s="37"/>
      <c r="H164" s="37"/>
      <c r="I164" s="180"/>
      <c r="J164" s="37"/>
      <c r="K164" s="37"/>
      <c r="L164" s="38"/>
      <c r="M164" s="181"/>
      <c r="N164" s="182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136</v>
      </c>
      <c r="AU164" s="18" t="s">
        <v>80</v>
      </c>
    </row>
    <row r="165" s="2" customFormat="1">
      <c r="A165" s="37"/>
      <c r="B165" s="38"/>
      <c r="C165" s="37"/>
      <c r="D165" s="183" t="s">
        <v>138</v>
      </c>
      <c r="E165" s="37"/>
      <c r="F165" s="184" t="s">
        <v>184</v>
      </c>
      <c r="G165" s="37"/>
      <c r="H165" s="37"/>
      <c r="I165" s="180"/>
      <c r="J165" s="37"/>
      <c r="K165" s="37"/>
      <c r="L165" s="38"/>
      <c r="M165" s="181"/>
      <c r="N165" s="182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138</v>
      </c>
      <c r="AU165" s="18" t="s">
        <v>80</v>
      </c>
    </row>
    <row r="166" s="13" customFormat="1">
      <c r="A166" s="13"/>
      <c r="B166" s="185"/>
      <c r="C166" s="13"/>
      <c r="D166" s="178" t="s">
        <v>140</v>
      </c>
      <c r="E166" s="186" t="s">
        <v>1</v>
      </c>
      <c r="F166" s="187" t="s">
        <v>185</v>
      </c>
      <c r="G166" s="13"/>
      <c r="H166" s="188">
        <v>9.1270000000000007</v>
      </c>
      <c r="I166" s="189"/>
      <c r="J166" s="13"/>
      <c r="K166" s="13"/>
      <c r="L166" s="185"/>
      <c r="M166" s="190"/>
      <c r="N166" s="191"/>
      <c r="O166" s="191"/>
      <c r="P166" s="191"/>
      <c r="Q166" s="191"/>
      <c r="R166" s="191"/>
      <c r="S166" s="191"/>
      <c r="T166" s="19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140</v>
      </c>
      <c r="AU166" s="186" t="s">
        <v>80</v>
      </c>
      <c r="AV166" s="13" t="s">
        <v>80</v>
      </c>
      <c r="AW166" s="13" t="s">
        <v>30</v>
      </c>
      <c r="AX166" s="13" t="s">
        <v>78</v>
      </c>
      <c r="AY166" s="186" t="s">
        <v>126</v>
      </c>
    </row>
    <row r="167" s="2" customFormat="1" ht="24.15" customHeight="1">
      <c r="A167" s="37"/>
      <c r="B167" s="164"/>
      <c r="C167" s="165" t="s">
        <v>160</v>
      </c>
      <c r="D167" s="165" t="s">
        <v>129</v>
      </c>
      <c r="E167" s="166" t="s">
        <v>186</v>
      </c>
      <c r="F167" s="167" t="s">
        <v>187</v>
      </c>
      <c r="G167" s="168" t="s">
        <v>132</v>
      </c>
      <c r="H167" s="169">
        <v>4.5999999999999996</v>
      </c>
      <c r="I167" s="170"/>
      <c r="J167" s="171">
        <f>ROUND(I167*H167,2)</f>
        <v>0</v>
      </c>
      <c r="K167" s="167" t="s">
        <v>133</v>
      </c>
      <c r="L167" s="38"/>
      <c r="M167" s="172" t="s">
        <v>1</v>
      </c>
      <c r="N167" s="173" t="s">
        <v>38</v>
      </c>
      <c r="O167" s="76"/>
      <c r="P167" s="174">
        <f>O167*H167</f>
        <v>0</v>
      </c>
      <c r="Q167" s="174">
        <v>0</v>
      </c>
      <c r="R167" s="174">
        <f>Q167*H167</f>
        <v>0</v>
      </c>
      <c r="S167" s="174">
        <v>0.041000000000000002</v>
      </c>
      <c r="T167" s="175">
        <f>S167*H167</f>
        <v>0.18859999999999999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6" t="s">
        <v>134</v>
      </c>
      <c r="AT167" s="176" t="s">
        <v>129</v>
      </c>
      <c r="AU167" s="176" t="s">
        <v>80</v>
      </c>
      <c r="AY167" s="18" t="s">
        <v>126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78</v>
      </c>
      <c r="BK167" s="177">
        <f>ROUND(I167*H167,2)</f>
        <v>0</v>
      </c>
      <c r="BL167" s="18" t="s">
        <v>134</v>
      </c>
      <c r="BM167" s="176" t="s">
        <v>188</v>
      </c>
    </row>
    <row r="168" s="2" customFormat="1">
      <c r="A168" s="37"/>
      <c r="B168" s="38"/>
      <c r="C168" s="37"/>
      <c r="D168" s="178" t="s">
        <v>136</v>
      </c>
      <c r="E168" s="37"/>
      <c r="F168" s="179" t="s">
        <v>189</v>
      </c>
      <c r="G168" s="37"/>
      <c r="H168" s="37"/>
      <c r="I168" s="180"/>
      <c r="J168" s="37"/>
      <c r="K168" s="37"/>
      <c r="L168" s="38"/>
      <c r="M168" s="181"/>
      <c r="N168" s="182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136</v>
      </c>
      <c r="AU168" s="18" t="s">
        <v>80</v>
      </c>
    </row>
    <row r="169" s="2" customFormat="1">
      <c r="A169" s="37"/>
      <c r="B169" s="38"/>
      <c r="C169" s="37"/>
      <c r="D169" s="183" t="s">
        <v>138</v>
      </c>
      <c r="E169" s="37"/>
      <c r="F169" s="184" t="s">
        <v>190</v>
      </c>
      <c r="G169" s="37"/>
      <c r="H169" s="37"/>
      <c r="I169" s="180"/>
      <c r="J169" s="37"/>
      <c r="K169" s="37"/>
      <c r="L169" s="38"/>
      <c r="M169" s="181"/>
      <c r="N169" s="182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138</v>
      </c>
      <c r="AU169" s="18" t="s">
        <v>80</v>
      </c>
    </row>
    <row r="170" s="13" customFormat="1">
      <c r="A170" s="13"/>
      <c r="B170" s="185"/>
      <c r="C170" s="13"/>
      <c r="D170" s="178" t="s">
        <v>140</v>
      </c>
      <c r="E170" s="186" t="s">
        <v>1</v>
      </c>
      <c r="F170" s="187" t="s">
        <v>191</v>
      </c>
      <c r="G170" s="13"/>
      <c r="H170" s="188">
        <v>4.5999999999999996</v>
      </c>
      <c r="I170" s="189"/>
      <c r="J170" s="13"/>
      <c r="K170" s="13"/>
      <c r="L170" s="185"/>
      <c r="M170" s="190"/>
      <c r="N170" s="191"/>
      <c r="O170" s="191"/>
      <c r="P170" s="191"/>
      <c r="Q170" s="191"/>
      <c r="R170" s="191"/>
      <c r="S170" s="191"/>
      <c r="T170" s="19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140</v>
      </c>
      <c r="AU170" s="186" t="s">
        <v>80</v>
      </c>
      <c r="AV170" s="13" t="s">
        <v>80</v>
      </c>
      <c r="AW170" s="13" t="s">
        <v>30</v>
      </c>
      <c r="AX170" s="13" t="s">
        <v>78</v>
      </c>
      <c r="AY170" s="186" t="s">
        <v>126</v>
      </c>
    </row>
    <row r="171" s="2" customFormat="1" ht="24.15" customHeight="1">
      <c r="A171" s="37"/>
      <c r="B171" s="164"/>
      <c r="C171" s="165" t="s">
        <v>192</v>
      </c>
      <c r="D171" s="165" t="s">
        <v>129</v>
      </c>
      <c r="E171" s="166" t="s">
        <v>193</v>
      </c>
      <c r="F171" s="167" t="s">
        <v>194</v>
      </c>
      <c r="G171" s="168" t="s">
        <v>151</v>
      </c>
      <c r="H171" s="169">
        <v>4</v>
      </c>
      <c r="I171" s="170"/>
      <c r="J171" s="171">
        <f>ROUND(I171*H171,2)</f>
        <v>0</v>
      </c>
      <c r="K171" s="167" t="s">
        <v>133</v>
      </c>
      <c r="L171" s="38"/>
      <c r="M171" s="172" t="s">
        <v>1</v>
      </c>
      <c r="N171" s="173" t="s">
        <v>38</v>
      </c>
      <c r="O171" s="76"/>
      <c r="P171" s="174">
        <f>O171*H171</f>
        <v>0</v>
      </c>
      <c r="Q171" s="174">
        <v>0</v>
      </c>
      <c r="R171" s="174">
        <f>Q171*H171</f>
        <v>0</v>
      </c>
      <c r="S171" s="174">
        <v>0.002</v>
      </c>
      <c r="T171" s="175">
        <f>S171*H171</f>
        <v>0.0080000000000000002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76" t="s">
        <v>134</v>
      </c>
      <c r="AT171" s="176" t="s">
        <v>129</v>
      </c>
      <c r="AU171" s="176" t="s">
        <v>80</v>
      </c>
      <c r="AY171" s="18" t="s">
        <v>126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8" t="s">
        <v>78</v>
      </c>
      <c r="BK171" s="177">
        <f>ROUND(I171*H171,2)</f>
        <v>0</v>
      </c>
      <c r="BL171" s="18" t="s">
        <v>134</v>
      </c>
      <c r="BM171" s="176" t="s">
        <v>195</v>
      </c>
    </row>
    <row r="172" s="2" customFormat="1">
      <c r="A172" s="37"/>
      <c r="B172" s="38"/>
      <c r="C172" s="37"/>
      <c r="D172" s="178" t="s">
        <v>136</v>
      </c>
      <c r="E172" s="37"/>
      <c r="F172" s="179" t="s">
        <v>196</v>
      </c>
      <c r="G172" s="37"/>
      <c r="H172" s="37"/>
      <c r="I172" s="180"/>
      <c r="J172" s="37"/>
      <c r="K172" s="37"/>
      <c r="L172" s="38"/>
      <c r="M172" s="181"/>
      <c r="N172" s="182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136</v>
      </c>
      <c r="AU172" s="18" t="s">
        <v>80</v>
      </c>
    </row>
    <row r="173" s="2" customFormat="1">
      <c r="A173" s="37"/>
      <c r="B173" s="38"/>
      <c r="C173" s="37"/>
      <c r="D173" s="183" t="s">
        <v>138</v>
      </c>
      <c r="E173" s="37"/>
      <c r="F173" s="184" t="s">
        <v>197</v>
      </c>
      <c r="G173" s="37"/>
      <c r="H173" s="37"/>
      <c r="I173" s="180"/>
      <c r="J173" s="37"/>
      <c r="K173" s="37"/>
      <c r="L173" s="38"/>
      <c r="M173" s="181"/>
      <c r="N173" s="182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138</v>
      </c>
      <c r="AU173" s="18" t="s">
        <v>80</v>
      </c>
    </row>
    <row r="174" s="2" customFormat="1" ht="24.15" customHeight="1">
      <c r="A174" s="37"/>
      <c r="B174" s="164"/>
      <c r="C174" s="165" t="s">
        <v>198</v>
      </c>
      <c r="D174" s="165" t="s">
        <v>129</v>
      </c>
      <c r="E174" s="166" t="s">
        <v>199</v>
      </c>
      <c r="F174" s="167" t="s">
        <v>200</v>
      </c>
      <c r="G174" s="168" t="s">
        <v>151</v>
      </c>
      <c r="H174" s="169">
        <v>3</v>
      </c>
      <c r="I174" s="170"/>
      <c r="J174" s="171">
        <f>ROUND(I174*H174,2)</f>
        <v>0</v>
      </c>
      <c r="K174" s="167" t="s">
        <v>133</v>
      </c>
      <c r="L174" s="38"/>
      <c r="M174" s="172" t="s">
        <v>1</v>
      </c>
      <c r="N174" s="173" t="s">
        <v>38</v>
      </c>
      <c r="O174" s="76"/>
      <c r="P174" s="174">
        <f>O174*H174</f>
        <v>0</v>
      </c>
      <c r="Q174" s="174">
        <v>0</v>
      </c>
      <c r="R174" s="174">
        <f>Q174*H174</f>
        <v>0</v>
      </c>
      <c r="S174" s="174">
        <v>0.002</v>
      </c>
      <c r="T174" s="175">
        <f>S174*H174</f>
        <v>0.0060000000000000001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76" t="s">
        <v>134</v>
      </c>
      <c r="AT174" s="176" t="s">
        <v>129</v>
      </c>
      <c r="AU174" s="176" t="s">
        <v>80</v>
      </c>
      <c r="AY174" s="18" t="s">
        <v>126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8" t="s">
        <v>78</v>
      </c>
      <c r="BK174" s="177">
        <f>ROUND(I174*H174,2)</f>
        <v>0</v>
      </c>
      <c r="BL174" s="18" t="s">
        <v>134</v>
      </c>
      <c r="BM174" s="176" t="s">
        <v>201</v>
      </c>
    </row>
    <row r="175" s="2" customFormat="1">
      <c r="A175" s="37"/>
      <c r="B175" s="38"/>
      <c r="C175" s="37"/>
      <c r="D175" s="178" t="s">
        <v>136</v>
      </c>
      <c r="E175" s="37"/>
      <c r="F175" s="179" t="s">
        <v>202</v>
      </c>
      <c r="G175" s="37"/>
      <c r="H175" s="37"/>
      <c r="I175" s="180"/>
      <c r="J175" s="37"/>
      <c r="K175" s="37"/>
      <c r="L175" s="38"/>
      <c r="M175" s="181"/>
      <c r="N175" s="182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136</v>
      </c>
      <c r="AU175" s="18" t="s">
        <v>80</v>
      </c>
    </row>
    <row r="176" s="2" customFormat="1">
      <c r="A176" s="37"/>
      <c r="B176" s="38"/>
      <c r="C176" s="37"/>
      <c r="D176" s="183" t="s">
        <v>138</v>
      </c>
      <c r="E176" s="37"/>
      <c r="F176" s="184" t="s">
        <v>203</v>
      </c>
      <c r="G176" s="37"/>
      <c r="H176" s="37"/>
      <c r="I176" s="180"/>
      <c r="J176" s="37"/>
      <c r="K176" s="37"/>
      <c r="L176" s="38"/>
      <c r="M176" s="181"/>
      <c r="N176" s="182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138</v>
      </c>
      <c r="AU176" s="18" t="s">
        <v>80</v>
      </c>
    </row>
    <row r="177" s="2" customFormat="1" ht="24.15" customHeight="1">
      <c r="A177" s="37"/>
      <c r="B177" s="164"/>
      <c r="C177" s="165" t="s">
        <v>204</v>
      </c>
      <c r="D177" s="165" t="s">
        <v>129</v>
      </c>
      <c r="E177" s="166" t="s">
        <v>205</v>
      </c>
      <c r="F177" s="167" t="s">
        <v>206</v>
      </c>
      <c r="G177" s="168" t="s">
        <v>207</v>
      </c>
      <c r="H177" s="169">
        <v>30</v>
      </c>
      <c r="I177" s="170"/>
      <c r="J177" s="171">
        <f>ROUND(I177*H177,2)</f>
        <v>0</v>
      </c>
      <c r="K177" s="167" t="s">
        <v>133</v>
      </c>
      <c r="L177" s="38"/>
      <c r="M177" s="172" t="s">
        <v>1</v>
      </c>
      <c r="N177" s="173" t="s">
        <v>38</v>
      </c>
      <c r="O177" s="76"/>
      <c r="P177" s="174">
        <f>O177*H177</f>
        <v>0</v>
      </c>
      <c r="Q177" s="174">
        <v>0</v>
      </c>
      <c r="R177" s="174">
        <f>Q177*H177</f>
        <v>0</v>
      </c>
      <c r="S177" s="174">
        <v>0.0040000000000000001</v>
      </c>
      <c r="T177" s="175">
        <f>S177*H177</f>
        <v>0.12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76" t="s">
        <v>134</v>
      </c>
      <c r="AT177" s="176" t="s">
        <v>129</v>
      </c>
      <c r="AU177" s="176" t="s">
        <v>80</v>
      </c>
      <c r="AY177" s="18" t="s">
        <v>126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8" t="s">
        <v>78</v>
      </c>
      <c r="BK177" s="177">
        <f>ROUND(I177*H177,2)</f>
        <v>0</v>
      </c>
      <c r="BL177" s="18" t="s">
        <v>134</v>
      </c>
      <c r="BM177" s="176" t="s">
        <v>208</v>
      </c>
    </row>
    <row r="178" s="2" customFormat="1">
      <c r="A178" s="37"/>
      <c r="B178" s="38"/>
      <c r="C178" s="37"/>
      <c r="D178" s="178" t="s">
        <v>136</v>
      </c>
      <c r="E178" s="37"/>
      <c r="F178" s="179" t="s">
        <v>209</v>
      </c>
      <c r="G178" s="37"/>
      <c r="H178" s="37"/>
      <c r="I178" s="180"/>
      <c r="J178" s="37"/>
      <c r="K178" s="37"/>
      <c r="L178" s="38"/>
      <c r="M178" s="181"/>
      <c r="N178" s="182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136</v>
      </c>
      <c r="AU178" s="18" t="s">
        <v>80</v>
      </c>
    </row>
    <row r="179" s="2" customFormat="1">
      <c r="A179" s="37"/>
      <c r="B179" s="38"/>
      <c r="C179" s="37"/>
      <c r="D179" s="183" t="s">
        <v>138</v>
      </c>
      <c r="E179" s="37"/>
      <c r="F179" s="184" t="s">
        <v>210</v>
      </c>
      <c r="G179" s="37"/>
      <c r="H179" s="37"/>
      <c r="I179" s="180"/>
      <c r="J179" s="37"/>
      <c r="K179" s="37"/>
      <c r="L179" s="38"/>
      <c r="M179" s="181"/>
      <c r="N179" s="182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138</v>
      </c>
      <c r="AU179" s="18" t="s">
        <v>80</v>
      </c>
    </row>
    <row r="180" s="2" customFormat="1" ht="24.15" customHeight="1">
      <c r="A180" s="37"/>
      <c r="B180" s="164"/>
      <c r="C180" s="165" t="s">
        <v>211</v>
      </c>
      <c r="D180" s="165" t="s">
        <v>129</v>
      </c>
      <c r="E180" s="166" t="s">
        <v>212</v>
      </c>
      <c r="F180" s="167" t="s">
        <v>213</v>
      </c>
      <c r="G180" s="168" t="s">
        <v>207</v>
      </c>
      <c r="H180" s="169">
        <v>20</v>
      </c>
      <c r="I180" s="170"/>
      <c r="J180" s="171">
        <f>ROUND(I180*H180,2)</f>
        <v>0</v>
      </c>
      <c r="K180" s="167" t="s">
        <v>133</v>
      </c>
      <c r="L180" s="38"/>
      <c r="M180" s="172" t="s">
        <v>1</v>
      </c>
      <c r="N180" s="173" t="s">
        <v>38</v>
      </c>
      <c r="O180" s="76"/>
      <c r="P180" s="174">
        <f>O180*H180</f>
        <v>0</v>
      </c>
      <c r="Q180" s="174">
        <v>0</v>
      </c>
      <c r="R180" s="174">
        <f>Q180*H180</f>
        <v>0</v>
      </c>
      <c r="S180" s="174">
        <v>0.0089999999999999993</v>
      </c>
      <c r="T180" s="175">
        <f>S180*H180</f>
        <v>0.17999999999999999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6" t="s">
        <v>134</v>
      </c>
      <c r="AT180" s="176" t="s">
        <v>129</v>
      </c>
      <c r="AU180" s="176" t="s">
        <v>80</v>
      </c>
      <c r="AY180" s="18" t="s">
        <v>126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8" t="s">
        <v>78</v>
      </c>
      <c r="BK180" s="177">
        <f>ROUND(I180*H180,2)</f>
        <v>0</v>
      </c>
      <c r="BL180" s="18" t="s">
        <v>134</v>
      </c>
      <c r="BM180" s="176" t="s">
        <v>214</v>
      </c>
    </row>
    <row r="181" s="2" customFormat="1">
      <c r="A181" s="37"/>
      <c r="B181" s="38"/>
      <c r="C181" s="37"/>
      <c r="D181" s="178" t="s">
        <v>136</v>
      </c>
      <c r="E181" s="37"/>
      <c r="F181" s="179" t="s">
        <v>215</v>
      </c>
      <c r="G181" s="37"/>
      <c r="H181" s="37"/>
      <c r="I181" s="180"/>
      <c r="J181" s="37"/>
      <c r="K181" s="37"/>
      <c r="L181" s="38"/>
      <c r="M181" s="181"/>
      <c r="N181" s="182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136</v>
      </c>
      <c r="AU181" s="18" t="s">
        <v>80</v>
      </c>
    </row>
    <row r="182" s="2" customFormat="1">
      <c r="A182" s="37"/>
      <c r="B182" s="38"/>
      <c r="C182" s="37"/>
      <c r="D182" s="183" t="s">
        <v>138</v>
      </c>
      <c r="E182" s="37"/>
      <c r="F182" s="184" t="s">
        <v>216</v>
      </c>
      <c r="G182" s="37"/>
      <c r="H182" s="37"/>
      <c r="I182" s="180"/>
      <c r="J182" s="37"/>
      <c r="K182" s="37"/>
      <c r="L182" s="38"/>
      <c r="M182" s="181"/>
      <c r="N182" s="182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138</v>
      </c>
      <c r="AU182" s="18" t="s">
        <v>80</v>
      </c>
    </row>
    <row r="183" s="2" customFormat="1" ht="24.15" customHeight="1">
      <c r="A183" s="37"/>
      <c r="B183" s="164"/>
      <c r="C183" s="165" t="s">
        <v>217</v>
      </c>
      <c r="D183" s="165" t="s">
        <v>129</v>
      </c>
      <c r="E183" s="166" t="s">
        <v>218</v>
      </c>
      <c r="F183" s="167" t="s">
        <v>219</v>
      </c>
      <c r="G183" s="168" t="s">
        <v>207</v>
      </c>
      <c r="H183" s="169">
        <v>1</v>
      </c>
      <c r="I183" s="170"/>
      <c r="J183" s="171">
        <f>ROUND(I183*H183,2)</f>
        <v>0</v>
      </c>
      <c r="K183" s="167" t="s">
        <v>133</v>
      </c>
      <c r="L183" s="38"/>
      <c r="M183" s="172" t="s">
        <v>1</v>
      </c>
      <c r="N183" s="173" t="s">
        <v>38</v>
      </c>
      <c r="O183" s="76"/>
      <c r="P183" s="174">
        <f>O183*H183</f>
        <v>0</v>
      </c>
      <c r="Q183" s="174">
        <v>0.0027899999999999999</v>
      </c>
      <c r="R183" s="174">
        <f>Q183*H183</f>
        <v>0.0027899999999999999</v>
      </c>
      <c r="S183" s="174">
        <v>0.056000000000000001</v>
      </c>
      <c r="T183" s="175">
        <f>S183*H183</f>
        <v>0.056000000000000001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6" t="s">
        <v>134</v>
      </c>
      <c r="AT183" s="176" t="s">
        <v>129</v>
      </c>
      <c r="AU183" s="176" t="s">
        <v>80</v>
      </c>
      <c r="AY183" s="18" t="s">
        <v>126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78</v>
      </c>
      <c r="BK183" s="177">
        <f>ROUND(I183*H183,2)</f>
        <v>0</v>
      </c>
      <c r="BL183" s="18" t="s">
        <v>134</v>
      </c>
      <c r="BM183" s="176" t="s">
        <v>220</v>
      </c>
    </row>
    <row r="184" s="2" customFormat="1">
      <c r="A184" s="37"/>
      <c r="B184" s="38"/>
      <c r="C184" s="37"/>
      <c r="D184" s="178" t="s">
        <v>136</v>
      </c>
      <c r="E184" s="37"/>
      <c r="F184" s="179" t="s">
        <v>221</v>
      </c>
      <c r="G184" s="37"/>
      <c r="H184" s="37"/>
      <c r="I184" s="180"/>
      <c r="J184" s="37"/>
      <c r="K184" s="37"/>
      <c r="L184" s="38"/>
      <c r="M184" s="181"/>
      <c r="N184" s="182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136</v>
      </c>
      <c r="AU184" s="18" t="s">
        <v>80</v>
      </c>
    </row>
    <row r="185" s="2" customFormat="1">
      <c r="A185" s="37"/>
      <c r="B185" s="38"/>
      <c r="C185" s="37"/>
      <c r="D185" s="183" t="s">
        <v>138</v>
      </c>
      <c r="E185" s="37"/>
      <c r="F185" s="184" t="s">
        <v>222</v>
      </c>
      <c r="G185" s="37"/>
      <c r="H185" s="37"/>
      <c r="I185" s="180"/>
      <c r="J185" s="37"/>
      <c r="K185" s="37"/>
      <c r="L185" s="38"/>
      <c r="M185" s="181"/>
      <c r="N185" s="182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138</v>
      </c>
      <c r="AU185" s="18" t="s">
        <v>80</v>
      </c>
    </row>
    <row r="186" s="2" customFormat="1" ht="24.15" customHeight="1">
      <c r="A186" s="37"/>
      <c r="B186" s="164"/>
      <c r="C186" s="165" t="s">
        <v>8</v>
      </c>
      <c r="D186" s="165" t="s">
        <v>129</v>
      </c>
      <c r="E186" s="166" t="s">
        <v>223</v>
      </c>
      <c r="F186" s="167" t="s">
        <v>224</v>
      </c>
      <c r="G186" s="168" t="s">
        <v>132</v>
      </c>
      <c r="H186" s="169">
        <v>2.3999999999999999</v>
      </c>
      <c r="I186" s="170"/>
      <c r="J186" s="171">
        <f>ROUND(I186*H186,2)</f>
        <v>0</v>
      </c>
      <c r="K186" s="167" t="s">
        <v>133</v>
      </c>
      <c r="L186" s="38"/>
      <c r="M186" s="172" t="s">
        <v>1</v>
      </c>
      <c r="N186" s="173" t="s">
        <v>38</v>
      </c>
      <c r="O186" s="76"/>
      <c r="P186" s="174">
        <f>O186*H186</f>
        <v>0</v>
      </c>
      <c r="Q186" s="174">
        <v>0</v>
      </c>
      <c r="R186" s="174">
        <f>Q186*H186</f>
        <v>0</v>
      </c>
      <c r="S186" s="174">
        <v>0.068000000000000005</v>
      </c>
      <c r="T186" s="175">
        <f>S186*H186</f>
        <v>0.16320000000000001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76" t="s">
        <v>134</v>
      </c>
      <c r="AT186" s="176" t="s">
        <v>129</v>
      </c>
      <c r="AU186" s="176" t="s">
        <v>80</v>
      </c>
      <c r="AY186" s="18" t="s">
        <v>126</v>
      </c>
      <c r="BE186" s="177">
        <f>IF(N186="základní",J186,0)</f>
        <v>0</v>
      </c>
      <c r="BF186" s="177">
        <f>IF(N186="snížená",J186,0)</f>
        <v>0</v>
      </c>
      <c r="BG186" s="177">
        <f>IF(N186="zákl. přenesená",J186,0)</f>
        <v>0</v>
      </c>
      <c r="BH186" s="177">
        <f>IF(N186="sníž. přenesená",J186,0)</f>
        <v>0</v>
      </c>
      <c r="BI186" s="177">
        <f>IF(N186="nulová",J186,0)</f>
        <v>0</v>
      </c>
      <c r="BJ186" s="18" t="s">
        <v>78</v>
      </c>
      <c r="BK186" s="177">
        <f>ROUND(I186*H186,2)</f>
        <v>0</v>
      </c>
      <c r="BL186" s="18" t="s">
        <v>134</v>
      </c>
      <c r="BM186" s="176" t="s">
        <v>225</v>
      </c>
    </row>
    <row r="187" s="2" customFormat="1">
      <c r="A187" s="37"/>
      <c r="B187" s="38"/>
      <c r="C187" s="37"/>
      <c r="D187" s="178" t="s">
        <v>136</v>
      </c>
      <c r="E187" s="37"/>
      <c r="F187" s="179" t="s">
        <v>226</v>
      </c>
      <c r="G187" s="37"/>
      <c r="H187" s="37"/>
      <c r="I187" s="180"/>
      <c r="J187" s="37"/>
      <c r="K187" s="37"/>
      <c r="L187" s="38"/>
      <c r="M187" s="181"/>
      <c r="N187" s="182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136</v>
      </c>
      <c r="AU187" s="18" t="s">
        <v>80</v>
      </c>
    </row>
    <row r="188" s="2" customFormat="1">
      <c r="A188" s="37"/>
      <c r="B188" s="38"/>
      <c r="C188" s="37"/>
      <c r="D188" s="183" t="s">
        <v>138</v>
      </c>
      <c r="E188" s="37"/>
      <c r="F188" s="184" t="s">
        <v>227</v>
      </c>
      <c r="G188" s="37"/>
      <c r="H188" s="37"/>
      <c r="I188" s="180"/>
      <c r="J188" s="37"/>
      <c r="K188" s="37"/>
      <c r="L188" s="38"/>
      <c r="M188" s="181"/>
      <c r="N188" s="182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138</v>
      </c>
      <c r="AU188" s="18" t="s">
        <v>80</v>
      </c>
    </row>
    <row r="189" s="13" customFormat="1">
      <c r="A189" s="13"/>
      <c r="B189" s="185"/>
      <c r="C189" s="13"/>
      <c r="D189" s="178" t="s">
        <v>140</v>
      </c>
      <c r="E189" s="186" t="s">
        <v>1</v>
      </c>
      <c r="F189" s="187" t="s">
        <v>228</v>
      </c>
      <c r="G189" s="13"/>
      <c r="H189" s="188">
        <v>2.3999999999999999</v>
      </c>
      <c r="I189" s="189"/>
      <c r="J189" s="13"/>
      <c r="K189" s="13"/>
      <c r="L189" s="185"/>
      <c r="M189" s="190"/>
      <c r="N189" s="191"/>
      <c r="O189" s="191"/>
      <c r="P189" s="191"/>
      <c r="Q189" s="191"/>
      <c r="R189" s="191"/>
      <c r="S189" s="191"/>
      <c r="T189" s="19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140</v>
      </c>
      <c r="AU189" s="186" t="s">
        <v>80</v>
      </c>
      <c r="AV189" s="13" t="s">
        <v>80</v>
      </c>
      <c r="AW189" s="13" t="s">
        <v>30</v>
      </c>
      <c r="AX189" s="13" t="s">
        <v>78</v>
      </c>
      <c r="AY189" s="186" t="s">
        <v>126</v>
      </c>
    </row>
    <row r="190" s="12" customFormat="1" ht="22.8" customHeight="1">
      <c r="A190" s="12"/>
      <c r="B190" s="151"/>
      <c r="C190" s="12"/>
      <c r="D190" s="152" t="s">
        <v>72</v>
      </c>
      <c r="E190" s="162" t="s">
        <v>229</v>
      </c>
      <c r="F190" s="162" t="s">
        <v>230</v>
      </c>
      <c r="G190" s="12"/>
      <c r="H190" s="12"/>
      <c r="I190" s="154"/>
      <c r="J190" s="163">
        <f>BK190</f>
        <v>0</v>
      </c>
      <c r="K190" s="12"/>
      <c r="L190" s="151"/>
      <c r="M190" s="156"/>
      <c r="N190" s="157"/>
      <c r="O190" s="157"/>
      <c r="P190" s="158">
        <f>SUM(P191:P206)</f>
        <v>0</v>
      </c>
      <c r="Q190" s="157"/>
      <c r="R190" s="158">
        <f>SUM(R191:R206)</f>
        <v>0</v>
      </c>
      <c r="S190" s="157"/>
      <c r="T190" s="159">
        <f>SUM(T191:T206)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2" t="s">
        <v>78</v>
      </c>
      <c r="AT190" s="160" t="s">
        <v>72</v>
      </c>
      <c r="AU190" s="160" t="s">
        <v>78</v>
      </c>
      <c r="AY190" s="152" t="s">
        <v>126</v>
      </c>
      <c r="BK190" s="161">
        <f>SUM(BK191:BK206)</f>
        <v>0</v>
      </c>
    </row>
    <row r="191" s="2" customFormat="1" ht="16.5" customHeight="1">
      <c r="A191" s="37"/>
      <c r="B191" s="164"/>
      <c r="C191" s="165" t="s">
        <v>231</v>
      </c>
      <c r="D191" s="165" t="s">
        <v>129</v>
      </c>
      <c r="E191" s="166" t="s">
        <v>232</v>
      </c>
      <c r="F191" s="167" t="s">
        <v>233</v>
      </c>
      <c r="G191" s="168" t="s">
        <v>234</v>
      </c>
      <c r="H191" s="169">
        <v>3.4790000000000001</v>
      </c>
      <c r="I191" s="170"/>
      <c r="J191" s="171">
        <f>ROUND(I191*H191,2)</f>
        <v>0</v>
      </c>
      <c r="K191" s="167" t="s">
        <v>133</v>
      </c>
      <c r="L191" s="38"/>
      <c r="M191" s="172" t="s">
        <v>1</v>
      </c>
      <c r="N191" s="173" t="s">
        <v>38</v>
      </c>
      <c r="O191" s="76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6" t="s">
        <v>134</v>
      </c>
      <c r="AT191" s="176" t="s">
        <v>129</v>
      </c>
      <c r="AU191" s="176" t="s">
        <v>80</v>
      </c>
      <c r="AY191" s="18" t="s">
        <v>126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78</v>
      </c>
      <c r="BK191" s="177">
        <f>ROUND(I191*H191,2)</f>
        <v>0</v>
      </c>
      <c r="BL191" s="18" t="s">
        <v>134</v>
      </c>
      <c r="BM191" s="176" t="s">
        <v>235</v>
      </c>
    </row>
    <row r="192" s="2" customFormat="1">
      <c r="A192" s="37"/>
      <c r="B192" s="38"/>
      <c r="C192" s="37"/>
      <c r="D192" s="178" t="s">
        <v>136</v>
      </c>
      <c r="E192" s="37"/>
      <c r="F192" s="179" t="s">
        <v>236</v>
      </c>
      <c r="G192" s="37"/>
      <c r="H192" s="37"/>
      <c r="I192" s="180"/>
      <c r="J192" s="37"/>
      <c r="K192" s="37"/>
      <c r="L192" s="38"/>
      <c r="M192" s="181"/>
      <c r="N192" s="182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136</v>
      </c>
      <c r="AU192" s="18" t="s">
        <v>80</v>
      </c>
    </row>
    <row r="193" s="2" customFormat="1">
      <c r="A193" s="37"/>
      <c r="B193" s="38"/>
      <c r="C193" s="37"/>
      <c r="D193" s="183" t="s">
        <v>138</v>
      </c>
      <c r="E193" s="37"/>
      <c r="F193" s="184" t="s">
        <v>237</v>
      </c>
      <c r="G193" s="37"/>
      <c r="H193" s="37"/>
      <c r="I193" s="180"/>
      <c r="J193" s="37"/>
      <c r="K193" s="37"/>
      <c r="L193" s="38"/>
      <c r="M193" s="181"/>
      <c r="N193" s="182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138</v>
      </c>
      <c r="AU193" s="18" t="s">
        <v>80</v>
      </c>
    </row>
    <row r="194" s="2" customFormat="1" ht="24.15" customHeight="1">
      <c r="A194" s="37"/>
      <c r="B194" s="164"/>
      <c r="C194" s="165" t="s">
        <v>238</v>
      </c>
      <c r="D194" s="165" t="s">
        <v>129</v>
      </c>
      <c r="E194" s="166" t="s">
        <v>239</v>
      </c>
      <c r="F194" s="167" t="s">
        <v>240</v>
      </c>
      <c r="G194" s="168" t="s">
        <v>234</v>
      </c>
      <c r="H194" s="169">
        <v>3.4790000000000001</v>
      </c>
      <c r="I194" s="170"/>
      <c r="J194" s="171">
        <f>ROUND(I194*H194,2)</f>
        <v>0</v>
      </c>
      <c r="K194" s="167" t="s">
        <v>133</v>
      </c>
      <c r="L194" s="38"/>
      <c r="M194" s="172" t="s">
        <v>1</v>
      </c>
      <c r="N194" s="173" t="s">
        <v>38</v>
      </c>
      <c r="O194" s="76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6" t="s">
        <v>134</v>
      </c>
      <c r="AT194" s="176" t="s">
        <v>129</v>
      </c>
      <c r="AU194" s="176" t="s">
        <v>80</v>
      </c>
      <c r="AY194" s="18" t="s">
        <v>126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78</v>
      </c>
      <c r="BK194" s="177">
        <f>ROUND(I194*H194,2)</f>
        <v>0</v>
      </c>
      <c r="BL194" s="18" t="s">
        <v>134</v>
      </c>
      <c r="BM194" s="176" t="s">
        <v>241</v>
      </c>
    </row>
    <row r="195" s="2" customFormat="1">
      <c r="A195" s="37"/>
      <c r="B195" s="38"/>
      <c r="C195" s="37"/>
      <c r="D195" s="178" t="s">
        <v>136</v>
      </c>
      <c r="E195" s="37"/>
      <c r="F195" s="179" t="s">
        <v>242</v>
      </c>
      <c r="G195" s="37"/>
      <c r="H195" s="37"/>
      <c r="I195" s="180"/>
      <c r="J195" s="37"/>
      <c r="K195" s="37"/>
      <c r="L195" s="38"/>
      <c r="M195" s="181"/>
      <c r="N195" s="182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136</v>
      </c>
      <c r="AU195" s="18" t="s">
        <v>80</v>
      </c>
    </row>
    <row r="196" s="2" customFormat="1">
      <c r="A196" s="37"/>
      <c r="B196" s="38"/>
      <c r="C196" s="37"/>
      <c r="D196" s="183" t="s">
        <v>138</v>
      </c>
      <c r="E196" s="37"/>
      <c r="F196" s="184" t="s">
        <v>243</v>
      </c>
      <c r="G196" s="37"/>
      <c r="H196" s="37"/>
      <c r="I196" s="180"/>
      <c r="J196" s="37"/>
      <c r="K196" s="37"/>
      <c r="L196" s="38"/>
      <c r="M196" s="181"/>
      <c r="N196" s="182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138</v>
      </c>
      <c r="AU196" s="18" t="s">
        <v>80</v>
      </c>
    </row>
    <row r="197" s="2" customFormat="1" ht="24.15" customHeight="1">
      <c r="A197" s="37"/>
      <c r="B197" s="164"/>
      <c r="C197" s="165" t="s">
        <v>244</v>
      </c>
      <c r="D197" s="165" t="s">
        <v>129</v>
      </c>
      <c r="E197" s="166" t="s">
        <v>245</v>
      </c>
      <c r="F197" s="167" t="s">
        <v>246</v>
      </c>
      <c r="G197" s="168" t="s">
        <v>234</v>
      </c>
      <c r="H197" s="169">
        <v>17.395</v>
      </c>
      <c r="I197" s="170"/>
      <c r="J197" s="171">
        <f>ROUND(I197*H197,2)</f>
        <v>0</v>
      </c>
      <c r="K197" s="167" t="s">
        <v>133</v>
      </c>
      <c r="L197" s="38"/>
      <c r="M197" s="172" t="s">
        <v>1</v>
      </c>
      <c r="N197" s="173" t="s">
        <v>38</v>
      </c>
      <c r="O197" s="76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6" t="s">
        <v>134</v>
      </c>
      <c r="AT197" s="176" t="s">
        <v>129</v>
      </c>
      <c r="AU197" s="176" t="s">
        <v>80</v>
      </c>
      <c r="AY197" s="18" t="s">
        <v>126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8" t="s">
        <v>78</v>
      </c>
      <c r="BK197" s="177">
        <f>ROUND(I197*H197,2)</f>
        <v>0</v>
      </c>
      <c r="BL197" s="18" t="s">
        <v>134</v>
      </c>
      <c r="BM197" s="176" t="s">
        <v>247</v>
      </c>
    </row>
    <row r="198" s="2" customFormat="1">
      <c r="A198" s="37"/>
      <c r="B198" s="38"/>
      <c r="C198" s="37"/>
      <c r="D198" s="178" t="s">
        <v>136</v>
      </c>
      <c r="E198" s="37"/>
      <c r="F198" s="179" t="s">
        <v>248</v>
      </c>
      <c r="G198" s="37"/>
      <c r="H198" s="37"/>
      <c r="I198" s="180"/>
      <c r="J198" s="37"/>
      <c r="K198" s="37"/>
      <c r="L198" s="38"/>
      <c r="M198" s="181"/>
      <c r="N198" s="182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136</v>
      </c>
      <c r="AU198" s="18" t="s">
        <v>80</v>
      </c>
    </row>
    <row r="199" s="2" customFormat="1">
      <c r="A199" s="37"/>
      <c r="B199" s="38"/>
      <c r="C199" s="37"/>
      <c r="D199" s="183" t="s">
        <v>138</v>
      </c>
      <c r="E199" s="37"/>
      <c r="F199" s="184" t="s">
        <v>249</v>
      </c>
      <c r="G199" s="37"/>
      <c r="H199" s="37"/>
      <c r="I199" s="180"/>
      <c r="J199" s="37"/>
      <c r="K199" s="37"/>
      <c r="L199" s="38"/>
      <c r="M199" s="181"/>
      <c r="N199" s="182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138</v>
      </c>
      <c r="AU199" s="18" t="s">
        <v>80</v>
      </c>
    </row>
    <row r="200" s="13" customFormat="1">
      <c r="A200" s="13"/>
      <c r="B200" s="185"/>
      <c r="C200" s="13"/>
      <c r="D200" s="178" t="s">
        <v>140</v>
      </c>
      <c r="E200" s="13"/>
      <c r="F200" s="187" t="s">
        <v>250</v>
      </c>
      <c r="G200" s="13"/>
      <c r="H200" s="188">
        <v>17.395</v>
      </c>
      <c r="I200" s="189"/>
      <c r="J200" s="13"/>
      <c r="K200" s="13"/>
      <c r="L200" s="185"/>
      <c r="M200" s="190"/>
      <c r="N200" s="191"/>
      <c r="O200" s="191"/>
      <c r="P200" s="191"/>
      <c r="Q200" s="191"/>
      <c r="R200" s="191"/>
      <c r="S200" s="191"/>
      <c r="T200" s="19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6" t="s">
        <v>140</v>
      </c>
      <c r="AU200" s="186" t="s">
        <v>80</v>
      </c>
      <c r="AV200" s="13" t="s">
        <v>80</v>
      </c>
      <c r="AW200" s="13" t="s">
        <v>3</v>
      </c>
      <c r="AX200" s="13" t="s">
        <v>78</v>
      </c>
      <c r="AY200" s="186" t="s">
        <v>126</v>
      </c>
    </row>
    <row r="201" s="2" customFormat="1" ht="24.15" customHeight="1">
      <c r="A201" s="37"/>
      <c r="B201" s="164"/>
      <c r="C201" s="165" t="s">
        <v>251</v>
      </c>
      <c r="D201" s="165" t="s">
        <v>129</v>
      </c>
      <c r="E201" s="166" t="s">
        <v>252</v>
      </c>
      <c r="F201" s="167" t="s">
        <v>253</v>
      </c>
      <c r="G201" s="168" t="s">
        <v>234</v>
      </c>
      <c r="H201" s="169">
        <v>3.4790000000000001</v>
      </c>
      <c r="I201" s="170"/>
      <c r="J201" s="171">
        <f>ROUND(I201*H201,2)</f>
        <v>0</v>
      </c>
      <c r="K201" s="167" t="s">
        <v>133</v>
      </c>
      <c r="L201" s="38"/>
      <c r="M201" s="172" t="s">
        <v>1</v>
      </c>
      <c r="N201" s="173" t="s">
        <v>38</v>
      </c>
      <c r="O201" s="76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6" t="s">
        <v>134</v>
      </c>
      <c r="AT201" s="176" t="s">
        <v>129</v>
      </c>
      <c r="AU201" s="176" t="s">
        <v>80</v>
      </c>
      <c r="AY201" s="18" t="s">
        <v>126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8" t="s">
        <v>78</v>
      </c>
      <c r="BK201" s="177">
        <f>ROUND(I201*H201,2)</f>
        <v>0</v>
      </c>
      <c r="BL201" s="18" t="s">
        <v>134</v>
      </c>
      <c r="BM201" s="176" t="s">
        <v>254</v>
      </c>
    </row>
    <row r="202" s="2" customFormat="1">
      <c r="A202" s="37"/>
      <c r="B202" s="38"/>
      <c r="C202" s="37"/>
      <c r="D202" s="178" t="s">
        <v>136</v>
      </c>
      <c r="E202" s="37"/>
      <c r="F202" s="179" t="s">
        <v>255</v>
      </c>
      <c r="G202" s="37"/>
      <c r="H202" s="37"/>
      <c r="I202" s="180"/>
      <c r="J202" s="37"/>
      <c r="K202" s="37"/>
      <c r="L202" s="38"/>
      <c r="M202" s="181"/>
      <c r="N202" s="182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136</v>
      </c>
      <c r="AU202" s="18" t="s">
        <v>80</v>
      </c>
    </row>
    <row r="203" s="2" customFormat="1">
      <c r="A203" s="37"/>
      <c r="B203" s="38"/>
      <c r="C203" s="37"/>
      <c r="D203" s="183" t="s">
        <v>138</v>
      </c>
      <c r="E203" s="37"/>
      <c r="F203" s="184" t="s">
        <v>256</v>
      </c>
      <c r="G203" s="37"/>
      <c r="H203" s="37"/>
      <c r="I203" s="180"/>
      <c r="J203" s="37"/>
      <c r="K203" s="37"/>
      <c r="L203" s="38"/>
      <c r="M203" s="181"/>
      <c r="N203" s="182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138</v>
      </c>
      <c r="AU203" s="18" t="s">
        <v>80</v>
      </c>
    </row>
    <row r="204" s="2" customFormat="1" ht="33" customHeight="1">
      <c r="A204" s="37"/>
      <c r="B204" s="164"/>
      <c r="C204" s="165" t="s">
        <v>257</v>
      </c>
      <c r="D204" s="165" t="s">
        <v>129</v>
      </c>
      <c r="E204" s="166" t="s">
        <v>258</v>
      </c>
      <c r="F204" s="167" t="s">
        <v>259</v>
      </c>
      <c r="G204" s="168" t="s">
        <v>234</v>
      </c>
      <c r="H204" s="169">
        <v>3.4790000000000001</v>
      </c>
      <c r="I204" s="170"/>
      <c r="J204" s="171">
        <f>ROUND(I204*H204,2)</f>
        <v>0</v>
      </c>
      <c r="K204" s="167" t="s">
        <v>133</v>
      </c>
      <c r="L204" s="38"/>
      <c r="M204" s="172" t="s">
        <v>1</v>
      </c>
      <c r="N204" s="173" t="s">
        <v>38</v>
      </c>
      <c r="O204" s="76"/>
      <c r="P204" s="174">
        <f>O204*H204</f>
        <v>0</v>
      </c>
      <c r="Q204" s="174">
        <v>0</v>
      </c>
      <c r="R204" s="174">
        <f>Q204*H204</f>
        <v>0</v>
      </c>
      <c r="S204" s="174">
        <v>0</v>
      </c>
      <c r="T204" s="17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6" t="s">
        <v>134</v>
      </c>
      <c r="AT204" s="176" t="s">
        <v>129</v>
      </c>
      <c r="AU204" s="176" t="s">
        <v>80</v>
      </c>
      <c r="AY204" s="18" t="s">
        <v>126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8" t="s">
        <v>78</v>
      </c>
      <c r="BK204" s="177">
        <f>ROUND(I204*H204,2)</f>
        <v>0</v>
      </c>
      <c r="BL204" s="18" t="s">
        <v>134</v>
      </c>
      <c r="BM204" s="176" t="s">
        <v>260</v>
      </c>
    </row>
    <row r="205" s="2" customFormat="1">
      <c r="A205" s="37"/>
      <c r="B205" s="38"/>
      <c r="C205" s="37"/>
      <c r="D205" s="178" t="s">
        <v>136</v>
      </c>
      <c r="E205" s="37"/>
      <c r="F205" s="179" t="s">
        <v>261</v>
      </c>
      <c r="G205" s="37"/>
      <c r="H205" s="37"/>
      <c r="I205" s="180"/>
      <c r="J205" s="37"/>
      <c r="K205" s="37"/>
      <c r="L205" s="38"/>
      <c r="M205" s="181"/>
      <c r="N205" s="182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136</v>
      </c>
      <c r="AU205" s="18" t="s">
        <v>80</v>
      </c>
    </row>
    <row r="206" s="2" customFormat="1">
      <c r="A206" s="37"/>
      <c r="B206" s="38"/>
      <c r="C206" s="37"/>
      <c r="D206" s="183" t="s">
        <v>138</v>
      </c>
      <c r="E206" s="37"/>
      <c r="F206" s="184" t="s">
        <v>262</v>
      </c>
      <c r="G206" s="37"/>
      <c r="H206" s="37"/>
      <c r="I206" s="180"/>
      <c r="J206" s="37"/>
      <c r="K206" s="37"/>
      <c r="L206" s="38"/>
      <c r="M206" s="181"/>
      <c r="N206" s="182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138</v>
      </c>
      <c r="AU206" s="18" t="s">
        <v>80</v>
      </c>
    </row>
    <row r="207" s="12" customFormat="1" ht="25.92" customHeight="1">
      <c r="A207" s="12"/>
      <c r="B207" s="151"/>
      <c r="C207" s="12"/>
      <c r="D207" s="152" t="s">
        <v>72</v>
      </c>
      <c r="E207" s="153" t="s">
        <v>263</v>
      </c>
      <c r="F207" s="153" t="s">
        <v>264</v>
      </c>
      <c r="G207" s="12"/>
      <c r="H207" s="12"/>
      <c r="I207" s="154"/>
      <c r="J207" s="155">
        <f>BK207</f>
        <v>0</v>
      </c>
      <c r="K207" s="12"/>
      <c r="L207" s="151"/>
      <c r="M207" s="156"/>
      <c r="N207" s="157"/>
      <c r="O207" s="157"/>
      <c r="P207" s="158">
        <f>P208+P223+P243+P268+P272+P289+P412+P429+P456+P527+P536+P592+P638+P648+P668</f>
        <v>0</v>
      </c>
      <c r="Q207" s="157"/>
      <c r="R207" s="158">
        <f>R208+R223+R243+R268+R272+R289+R412+R429+R456+R527+R536+R592+R638+R648+R668</f>
        <v>2.3237104400000002</v>
      </c>
      <c r="S207" s="157"/>
      <c r="T207" s="159">
        <f>T208+T223+T243+T268+T272+T289+T412+T429+T456+T527+T536+T592+T638+T648+T668</f>
        <v>1.6892344300000002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2" t="s">
        <v>80</v>
      </c>
      <c r="AT207" s="160" t="s">
        <v>72</v>
      </c>
      <c r="AU207" s="160" t="s">
        <v>73</v>
      </c>
      <c r="AY207" s="152" t="s">
        <v>126</v>
      </c>
      <c r="BK207" s="161">
        <f>BK208+BK223+BK243+BK268+BK272+BK289+BK412+BK429+BK456+BK527+BK536+BK592+BK638+BK648+BK668</f>
        <v>0</v>
      </c>
    </row>
    <row r="208" s="12" customFormat="1" ht="22.8" customHeight="1">
      <c r="A208" s="12"/>
      <c r="B208" s="151"/>
      <c r="C208" s="12"/>
      <c r="D208" s="152" t="s">
        <v>72</v>
      </c>
      <c r="E208" s="162" t="s">
        <v>265</v>
      </c>
      <c r="F208" s="162" t="s">
        <v>266</v>
      </c>
      <c r="G208" s="12"/>
      <c r="H208" s="12"/>
      <c r="I208" s="154"/>
      <c r="J208" s="163">
        <f>BK208</f>
        <v>0</v>
      </c>
      <c r="K208" s="12"/>
      <c r="L208" s="151"/>
      <c r="M208" s="156"/>
      <c r="N208" s="157"/>
      <c r="O208" s="157"/>
      <c r="P208" s="158">
        <f>SUM(P209:P222)</f>
        <v>0</v>
      </c>
      <c r="Q208" s="157"/>
      <c r="R208" s="158">
        <f>SUM(R209:R222)</f>
        <v>0.0048600000000000006</v>
      </c>
      <c r="S208" s="157"/>
      <c r="T208" s="159">
        <f>SUM(T209:T222)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2" t="s">
        <v>80</v>
      </c>
      <c r="AT208" s="160" t="s">
        <v>72</v>
      </c>
      <c r="AU208" s="160" t="s">
        <v>78</v>
      </c>
      <c r="AY208" s="152" t="s">
        <v>126</v>
      </c>
      <c r="BK208" s="161">
        <f>SUM(BK209:BK222)</f>
        <v>0</v>
      </c>
    </row>
    <row r="209" s="2" customFormat="1" ht="16.5" customHeight="1">
      <c r="A209" s="37"/>
      <c r="B209" s="164"/>
      <c r="C209" s="165" t="s">
        <v>7</v>
      </c>
      <c r="D209" s="165" t="s">
        <v>129</v>
      </c>
      <c r="E209" s="166" t="s">
        <v>267</v>
      </c>
      <c r="F209" s="167" t="s">
        <v>268</v>
      </c>
      <c r="G209" s="168" t="s">
        <v>207</v>
      </c>
      <c r="H209" s="169">
        <v>6</v>
      </c>
      <c r="I209" s="170"/>
      <c r="J209" s="171">
        <f>ROUND(I209*H209,2)</f>
        <v>0</v>
      </c>
      <c r="K209" s="167" t="s">
        <v>133</v>
      </c>
      <c r="L209" s="38"/>
      <c r="M209" s="172" t="s">
        <v>1</v>
      </c>
      <c r="N209" s="173" t="s">
        <v>38</v>
      </c>
      <c r="O209" s="76"/>
      <c r="P209" s="174">
        <f>O209*H209</f>
        <v>0</v>
      </c>
      <c r="Q209" s="174">
        <v>0.00040999999999999999</v>
      </c>
      <c r="R209" s="174">
        <f>Q209*H209</f>
        <v>0.0024599999999999999</v>
      </c>
      <c r="S209" s="174">
        <v>0</v>
      </c>
      <c r="T209" s="17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6" t="s">
        <v>231</v>
      </c>
      <c r="AT209" s="176" t="s">
        <v>129</v>
      </c>
      <c r="AU209" s="176" t="s">
        <v>80</v>
      </c>
      <c r="AY209" s="18" t="s">
        <v>126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8" t="s">
        <v>78</v>
      </c>
      <c r="BK209" s="177">
        <f>ROUND(I209*H209,2)</f>
        <v>0</v>
      </c>
      <c r="BL209" s="18" t="s">
        <v>231</v>
      </c>
      <c r="BM209" s="176" t="s">
        <v>269</v>
      </c>
    </row>
    <row r="210" s="2" customFormat="1">
      <c r="A210" s="37"/>
      <c r="B210" s="38"/>
      <c r="C210" s="37"/>
      <c r="D210" s="178" t="s">
        <v>136</v>
      </c>
      <c r="E210" s="37"/>
      <c r="F210" s="179" t="s">
        <v>270</v>
      </c>
      <c r="G210" s="37"/>
      <c r="H210" s="37"/>
      <c r="I210" s="180"/>
      <c r="J210" s="37"/>
      <c r="K210" s="37"/>
      <c r="L210" s="38"/>
      <c r="M210" s="181"/>
      <c r="N210" s="182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136</v>
      </c>
      <c r="AU210" s="18" t="s">
        <v>80</v>
      </c>
    </row>
    <row r="211" s="2" customFormat="1">
      <c r="A211" s="37"/>
      <c r="B211" s="38"/>
      <c r="C211" s="37"/>
      <c r="D211" s="183" t="s">
        <v>138</v>
      </c>
      <c r="E211" s="37"/>
      <c r="F211" s="184" t="s">
        <v>271</v>
      </c>
      <c r="G211" s="37"/>
      <c r="H211" s="37"/>
      <c r="I211" s="180"/>
      <c r="J211" s="37"/>
      <c r="K211" s="37"/>
      <c r="L211" s="38"/>
      <c r="M211" s="181"/>
      <c r="N211" s="182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138</v>
      </c>
      <c r="AU211" s="18" t="s">
        <v>80</v>
      </c>
    </row>
    <row r="212" s="13" customFormat="1">
      <c r="A212" s="13"/>
      <c r="B212" s="185"/>
      <c r="C212" s="13"/>
      <c r="D212" s="178" t="s">
        <v>140</v>
      </c>
      <c r="E212" s="186" t="s">
        <v>1</v>
      </c>
      <c r="F212" s="187" t="s">
        <v>272</v>
      </c>
      <c r="G212" s="13"/>
      <c r="H212" s="188">
        <v>6</v>
      </c>
      <c r="I212" s="189"/>
      <c r="J212" s="13"/>
      <c r="K212" s="13"/>
      <c r="L212" s="185"/>
      <c r="M212" s="190"/>
      <c r="N212" s="191"/>
      <c r="O212" s="191"/>
      <c r="P212" s="191"/>
      <c r="Q212" s="191"/>
      <c r="R212" s="191"/>
      <c r="S212" s="191"/>
      <c r="T212" s="19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6" t="s">
        <v>140</v>
      </c>
      <c r="AU212" s="186" t="s">
        <v>80</v>
      </c>
      <c r="AV212" s="13" t="s">
        <v>80</v>
      </c>
      <c r="AW212" s="13" t="s">
        <v>30</v>
      </c>
      <c r="AX212" s="13" t="s">
        <v>78</v>
      </c>
      <c r="AY212" s="186" t="s">
        <v>126</v>
      </c>
    </row>
    <row r="213" s="2" customFormat="1" ht="16.5" customHeight="1">
      <c r="A213" s="37"/>
      <c r="B213" s="164"/>
      <c r="C213" s="165" t="s">
        <v>273</v>
      </c>
      <c r="D213" s="165" t="s">
        <v>129</v>
      </c>
      <c r="E213" s="166" t="s">
        <v>274</v>
      </c>
      <c r="F213" s="167" t="s">
        <v>275</v>
      </c>
      <c r="G213" s="168" t="s">
        <v>207</v>
      </c>
      <c r="H213" s="169">
        <v>2</v>
      </c>
      <c r="I213" s="170"/>
      <c r="J213" s="171">
        <f>ROUND(I213*H213,2)</f>
        <v>0</v>
      </c>
      <c r="K213" s="167" t="s">
        <v>133</v>
      </c>
      <c r="L213" s="38"/>
      <c r="M213" s="172" t="s">
        <v>1</v>
      </c>
      <c r="N213" s="173" t="s">
        <v>38</v>
      </c>
      <c r="O213" s="76"/>
      <c r="P213" s="174">
        <f>O213*H213</f>
        <v>0</v>
      </c>
      <c r="Q213" s="174">
        <v>0.00048000000000000001</v>
      </c>
      <c r="R213" s="174">
        <f>Q213*H213</f>
        <v>0.00096000000000000002</v>
      </c>
      <c r="S213" s="174">
        <v>0</v>
      </c>
      <c r="T213" s="17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76" t="s">
        <v>231</v>
      </c>
      <c r="AT213" s="176" t="s">
        <v>129</v>
      </c>
      <c r="AU213" s="176" t="s">
        <v>80</v>
      </c>
      <c r="AY213" s="18" t="s">
        <v>126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8" t="s">
        <v>78</v>
      </c>
      <c r="BK213" s="177">
        <f>ROUND(I213*H213,2)</f>
        <v>0</v>
      </c>
      <c r="BL213" s="18" t="s">
        <v>231</v>
      </c>
      <c r="BM213" s="176" t="s">
        <v>276</v>
      </c>
    </row>
    <row r="214" s="2" customFormat="1">
      <c r="A214" s="37"/>
      <c r="B214" s="38"/>
      <c r="C214" s="37"/>
      <c r="D214" s="178" t="s">
        <v>136</v>
      </c>
      <c r="E214" s="37"/>
      <c r="F214" s="179" t="s">
        <v>277</v>
      </c>
      <c r="G214" s="37"/>
      <c r="H214" s="37"/>
      <c r="I214" s="180"/>
      <c r="J214" s="37"/>
      <c r="K214" s="37"/>
      <c r="L214" s="38"/>
      <c r="M214" s="181"/>
      <c r="N214" s="182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136</v>
      </c>
      <c r="AU214" s="18" t="s">
        <v>80</v>
      </c>
    </row>
    <row r="215" s="2" customFormat="1">
      <c r="A215" s="37"/>
      <c r="B215" s="38"/>
      <c r="C215" s="37"/>
      <c r="D215" s="183" t="s">
        <v>138</v>
      </c>
      <c r="E215" s="37"/>
      <c r="F215" s="184" t="s">
        <v>278</v>
      </c>
      <c r="G215" s="37"/>
      <c r="H215" s="37"/>
      <c r="I215" s="180"/>
      <c r="J215" s="37"/>
      <c r="K215" s="37"/>
      <c r="L215" s="38"/>
      <c r="M215" s="181"/>
      <c r="N215" s="182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138</v>
      </c>
      <c r="AU215" s="18" t="s">
        <v>80</v>
      </c>
    </row>
    <row r="216" s="2" customFormat="1" ht="16.5" customHeight="1">
      <c r="A216" s="37"/>
      <c r="B216" s="164"/>
      <c r="C216" s="165" t="s">
        <v>279</v>
      </c>
      <c r="D216" s="165" t="s">
        <v>129</v>
      </c>
      <c r="E216" s="166" t="s">
        <v>280</v>
      </c>
      <c r="F216" s="167" t="s">
        <v>281</v>
      </c>
      <c r="G216" s="168" t="s">
        <v>282</v>
      </c>
      <c r="H216" s="169">
        <v>2</v>
      </c>
      <c r="I216" s="170"/>
      <c r="J216" s="171">
        <f>ROUND(I216*H216,2)</f>
        <v>0</v>
      </c>
      <c r="K216" s="167" t="s">
        <v>1</v>
      </c>
      <c r="L216" s="38"/>
      <c r="M216" s="172" t="s">
        <v>1</v>
      </c>
      <c r="N216" s="173" t="s">
        <v>38</v>
      </c>
      <c r="O216" s="76"/>
      <c r="P216" s="174">
        <f>O216*H216</f>
        <v>0</v>
      </c>
      <c r="Q216" s="174">
        <v>0.00048000000000000001</v>
      </c>
      <c r="R216" s="174">
        <f>Q216*H216</f>
        <v>0.00096000000000000002</v>
      </c>
      <c r="S216" s="174">
        <v>0</v>
      </c>
      <c r="T216" s="17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6" t="s">
        <v>231</v>
      </c>
      <c r="AT216" s="176" t="s">
        <v>129</v>
      </c>
      <c r="AU216" s="176" t="s">
        <v>80</v>
      </c>
      <c r="AY216" s="18" t="s">
        <v>126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8" t="s">
        <v>78</v>
      </c>
      <c r="BK216" s="177">
        <f>ROUND(I216*H216,2)</f>
        <v>0</v>
      </c>
      <c r="BL216" s="18" t="s">
        <v>231</v>
      </c>
      <c r="BM216" s="176" t="s">
        <v>283</v>
      </c>
    </row>
    <row r="217" s="2" customFormat="1">
      <c r="A217" s="37"/>
      <c r="B217" s="38"/>
      <c r="C217" s="37"/>
      <c r="D217" s="178" t="s">
        <v>136</v>
      </c>
      <c r="E217" s="37"/>
      <c r="F217" s="179" t="s">
        <v>281</v>
      </c>
      <c r="G217" s="37"/>
      <c r="H217" s="37"/>
      <c r="I217" s="180"/>
      <c r="J217" s="37"/>
      <c r="K217" s="37"/>
      <c r="L217" s="38"/>
      <c r="M217" s="181"/>
      <c r="N217" s="182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136</v>
      </c>
      <c r="AU217" s="18" t="s">
        <v>80</v>
      </c>
    </row>
    <row r="218" s="2" customFormat="1" ht="24.15" customHeight="1">
      <c r="A218" s="37"/>
      <c r="B218" s="164"/>
      <c r="C218" s="165" t="s">
        <v>284</v>
      </c>
      <c r="D218" s="165" t="s">
        <v>129</v>
      </c>
      <c r="E218" s="166" t="s">
        <v>285</v>
      </c>
      <c r="F218" s="167" t="s">
        <v>286</v>
      </c>
      <c r="G218" s="168" t="s">
        <v>282</v>
      </c>
      <c r="H218" s="169">
        <v>1</v>
      </c>
      <c r="I218" s="170"/>
      <c r="J218" s="171">
        <f>ROUND(I218*H218,2)</f>
        <v>0</v>
      </c>
      <c r="K218" s="167" t="s">
        <v>1</v>
      </c>
      <c r="L218" s="38"/>
      <c r="M218" s="172" t="s">
        <v>1</v>
      </c>
      <c r="N218" s="173" t="s">
        <v>38</v>
      </c>
      <c r="O218" s="76"/>
      <c r="P218" s="174">
        <f>O218*H218</f>
        <v>0</v>
      </c>
      <c r="Q218" s="174">
        <v>0.00048000000000000001</v>
      </c>
      <c r="R218" s="174">
        <f>Q218*H218</f>
        <v>0.00048000000000000001</v>
      </c>
      <c r="S218" s="174">
        <v>0</v>
      </c>
      <c r="T218" s="17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6" t="s">
        <v>231</v>
      </c>
      <c r="AT218" s="176" t="s">
        <v>129</v>
      </c>
      <c r="AU218" s="176" t="s">
        <v>80</v>
      </c>
      <c r="AY218" s="18" t="s">
        <v>126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8" t="s">
        <v>78</v>
      </c>
      <c r="BK218" s="177">
        <f>ROUND(I218*H218,2)</f>
        <v>0</v>
      </c>
      <c r="BL218" s="18" t="s">
        <v>231</v>
      </c>
      <c r="BM218" s="176" t="s">
        <v>287</v>
      </c>
    </row>
    <row r="219" s="2" customFormat="1">
      <c r="A219" s="37"/>
      <c r="B219" s="38"/>
      <c r="C219" s="37"/>
      <c r="D219" s="178" t="s">
        <v>136</v>
      </c>
      <c r="E219" s="37"/>
      <c r="F219" s="179" t="s">
        <v>286</v>
      </c>
      <c r="G219" s="37"/>
      <c r="H219" s="37"/>
      <c r="I219" s="180"/>
      <c r="J219" s="37"/>
      <c r="K219" s="37"/>
      <c r="L219" s="38"/>
      <c r="M219" s="181"/>
      <c r="N219" s="182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136</v>
      </c>
      <c r="AU219" s="18" t="s">
        <v>80</v>
      </c>
    </row>
    <row r="220" s="2" customFormat="1" ht="24.15" customHeight="1">
      <c r="A220" s="37"/>
      <c r="B220" s="164"/>
      <c r="C220" s="165" t="s">
        <v>288</v>
      </c>
      <c r="D220" s="165" t="s">
        <v>129</v>
      </c>
      <c r="E220" s="166" t="s">
        <v>289</v>
      </c>
      <c r="F220" s="167" t="s">
        <v>290</v>
      </c>
      <c r="G220" s="168" t="s">
        <v>291</v>
      </c>
      <c r="H220" s="203"/>
      <c r="I220" s="170"/>
      <c r="J220" s="171">
        <f>ROUND(I220*H220,2)</f>
        <v>0</v>
      </c>
      <c r="K220" s="167" t="s">
        <v>133</v>
      </c>
      <c r="L220" s="38"/>
      <c r="M220" s="172" t="s">
        <v>1</v>
      </c>
      <c r="N220" s="173" t="s">
        <v>38</v>
      </c>
      <c r="O220" s="76"/>
      <c r="P220" s="174">
        <f>O220*H220</f>
        <v>0</v>
      </c>
      <c r="Q220" s="174">
        <v>0</v>
      </c>
      <c r="R220" s="174">
        <f>Q220*H220</f>
        <v>0</v>
      </c>
      <c r="S220" s="174">
        <v>0</v>
      </c>
      <c r="T220" s="17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76" t="s">
        <v>231</v>
      </c>
      <c r="AT220" s="176" t="s">
        <v>129</v>
      </c>
      <c r="AU220" s="176" t="s">
        <v>80</v>
      </c>
      <c r="AY220" s="18" t="s">
        <v>126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8" t="s">
        <v>78</v>
      </c>
      <c r="BK220" s="177">
        <f>ROUND(I220*H220,2)</f>
        <v>0</v>
      </c>
      <c r="BL220" s="18" t="s">
        <v>231</v>
      </c>
      <c r="BM220" s="176" t="s">
        <v>292</v>
      </c>
    </row>
    <row r="221" s="2" customFormat="1">
      <c r="A221" s="37"/>
      <c r="B221" s="38"/>
      <c r="C221" s="37"/>
      <c r="D221" s="178" t="s">
        <v>136</v>
      </c>
      <c r="E221" s="37"/>
      <c r="F221" s="179" t="s">
        <v>293</v>
      </c>
      <c r="G221" s="37"/>
      <c r="H221" s="37"/>
      <c r="I221" s="180"/>
      <c r="J221" s="37"/>
      <c r="K221" s="37"/>
      <c r="L221" s="38"/>
      <c r="M221" s="181"/>
      <c r="N221" s="182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136</v>
      </c>
      <c r="AU221" s="18" t="s">
        <v>80</v>
      </c>
    </row>
    <row r="222" s="2" customFormat="1">
      <c r="A222" s="37"/>
      <c r="B222" s="38"/>
      <c r="C222" s="37"/>
      <c r="D222" s="183" t="s">
        <v>138</v>
      </c>
      <c r="E222" s="37"/>
      <c r="F222" s="184" t="s">
        <v>294</v>
      </c>
      <c r="G222" s="37"/>
      <c r="H222" s="37"/>
      <c r="I222" s="180"/>
      <c r="J222" s="37"/>
      <c r="K222" s="37"/>
      <c r="L222" s="38"/>
      <c r="M222" s="181"/>
      <c r="N222" s="182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138</v>
      </c>
      <c r="AU222" s="18" t="s">
        <v>80</v>
      </c>
    </row>
    <row r="223" s="12" customFormat="1" ht="22.8" customHeight="1">
      <c r="A223" s="12"/>
      <c r="B223" s="151"/>
      <c r="C223" s="12"/>
      <c r="D223" s="152" t="s">
        <v>72</v>
      </c>
      <c r="E223" s="162" t="s">
        <v>295</v>
      </c>
      <c r="F223" s="162" t="s">
        <v>296</v>
      </c>
      <c r="G223" s="12"/>
      <c r="H223" s="12"/>
      <c r="I223" s="154"/>
      <c r="J223" s="163">
        <f>BK223</f>
        <v>0</v>
      </c>
      <c r="K223" s="12"/>
      <c r="L223" s="151"/>
      <c r="M223" s="156"/>
      <c r="N223" s="157"/>
      <c r="O223" s="157"/>
      <c r="P223" s="158">
        <f>SUM(P224:P242)</f>
        <v>0</v>
      </c>
      <c r="Q223" s="157"/>
      <c r="R223" s="158">
        <f>SUM(R224:R242)</f>
        <v>0.026040000000000001</v>
      </c>
      <c r="S223" s="157"/>
      <c r="T223" s="159">
        <f>SUM(T224:T242)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2" t="s">
        <v>80</v>
      </c>
      <c r="AT223" s="160" t="s">
        <v>72</v>
      </c>
      <c r="AU223" s="160" t="s">
        <v>78</v>
      </c>
      <c r="AY223" s="152" t="s">
        <v>126</v>
      </c>
      <c r="BK223" s="161">
        <f>SUM(BK224:BK242)</f>
        <v>0</v>
      </c>
    </row>
    <row r="224" s="2" customFormat="1" ht="24.15" customHeight="1">
      <c r="A224" s="37"/>
      <c r="B224" s="164"/>
      <c r="C224" s="165" t="s">
        <v>297</v>
      </c>
      <c r="D224" s="165" t="s">
        <v>129</v>
      </c>
      <c r="E224" s="166" t="s">
        <v>298</v>
      </c>
      <c r="F224" s="167" t="s">
        <v>299</v>
      </c>
      <c r="G224" s="168" t="s">
        <v>207</v>
      </c>
      <c r="H224" s="169">
        <v>24</v>
      </c>
      <c r="I224" s="170"/>
      <c r="J224" s="171">
        <f>ROUND(I224*H224,2)</f>
        <v>0</v>
      </c>
      <c r="K224" s="167" t="s">
        <v>133</v>
      </c>
      <c r="L224" s="38"/>
      <c r="M224" s="172" t="s">
        <v>1</v>
      </c>
      <c r="N224" s="173" t="s">
        <v>38</v>
      </c>
      <c r="O224" s="76"/>
      <c r="P224" s="174">
        <f>O224*H224</f>
        <v>0</v>
      </c>
      <c r="Q224" s="174">
        <v>0.00097999999999999997</v>
      </c>
      <c r="R224" s="174">
        <f>Q224*H224</f>
        <v>0.023519999999999999</v>
      </c>
      <c r="S224" s="174">
        <v>0</v>
      </c>
      <c r="T224" s="17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76" t="s">
        <v>231</v>
      </c>
      <c r="AT224" s="176" t="s">
        <v>129</v>
      </c>
      <c r="AU224" s="176" t="s">
        <v>80</v>
      </c>
      <c r="AY224" s="18" t="s">
        <v>126</v>
      </c>
      <c r="BE224" s="177">
        <f>IF(N224="základní",J224,0)</f>
        <v>0</v>
      </c>
      <c r="BF224" s="177">
        <f>IF(N224="snížená",J224,0)</f>
        <v>0</v>
      </c>
      <c r="BG224" s="177">
        <f>IF(N224="zákl. přenesená",J224,0)</f>
        <v>0</v>
      </c>
      <c r="BH224" s="177">
        <f>IF(N224="sníž. přenesená",J224,0)</f>
        <v>0</v>
      </c>
      <c r="BI224" s="177">
        <f>IF(N224="nulová",J224,0)</f>
        <v>0</v>
      </c>
      <c r="BJ224" s="18" t="s">
        <v>78</v>
      </c>
      <c r="BK224" s="177">
        <f>ROUND(I224*H224,2)</f>
        <v>0</v>
      </c>
      <c r="BL224" s="18" t="s">
        <v>231</v>
      </c>
      <c r="BM224" s="176" t="s">
        <v>300</v>
      </c>
    </row>
    <row r="225" s="2" customFormat="1">
      <c r="A225" s="37"/>
      <c r="B225" s="38"/>
      <c r="C225" s="37"/>
      <c r="D225" s="178" t="s">
        <v>136</v>
      </c>
      <c r="E225" s="37"/>
      <c r="F225" s="179" t="s">
        <v>301</v>
      </c>
      <c r="G225" s="37"/>
      <c r="H225" s="37"/>
      <c r="I225" s="180"/>
      <c r="J225" s="37"/>
      <c r="K225" s="37"/>
      <c r="L225" s="38"/>
      <c r="M225" s="181"/>
      <c r="N225" s="182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136</v>
      </c>
      <c r="AU225" s="18" t="s">
        <v>80</v>
      </c>
    </row>
    <row r="226" s="2" customFormat="1">
      <c r="A226" s="37"/>
      <c r="B226" s="38"/>
      <c r="C226" s="37"/>
      <c r="D226" s="183" t="s">
        <v>138</v>
      </c>
      <c r="E226" s="37"/>
      <c r="F226" s="184" t="s">
        <v>302</v>
      </c>
      <c r="G226" s="37"/>
      <c r="H226" s="37"/>
      <c r="I226" s="180"/>
      <c r="J226" s="37"/>
      <c r="K226" s="37"/>
      <c r="L226" s="38"/>
      <c r="M226" s="181"/>
      <c r="N226" s="182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138</v>
      </c>
      <c r="AU226" s="18" t="s">
        <v>80</v>
      </c>
    </row>
    <row r="227" s="14" customFormat="1">
      <c r="A227" s="14"/>
      <c r="B227" s="204"/>
      <c r="C227" s="14"/>
      <c r="D227" s="178" t="s">
        <v>140</v>
      </c>
      <c r="E227" s="205" t="s">
        <v>1</v>
      </c>
      <c r="F227" s="206" t="s">
        <v>303</v>
      </c>
      <c r="G227" s="14"/>
      <c r="H227" s="205" t="s">
        <v>1</v>
      </c>
      <c r="I227" s="207"/>
      <c r="J227" s="14"/>
      <c r="K227" s="14"/>
      <c r="L227" s="204"/>
      <c r="M227" s="208"/>
      <c r="N227" s="209"/>
      <c r="O227" s="209"/>
      <c r="P227" s="209"/>
      <c r="Q227" s="209"/>
      <c r="R227" s="209"/>
      <c r="S227" s="209"/>
      <c r="T227" s="21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5" t="s">
        <v>140</v>
      </c>
      <c r="AU227" s="205" t="s">
        <v>80</v>
      </c>
      <c r="AV227" s="14" t="s">
        <v>78</v>
      </c>
      <c r="AW227" s="14" t="s">
        <v>30</v>
      </c>
      <c r="AX227" s="14" t="s">
        <v>73</v>
      </c>
      <c r="AY227" s="205" t="s">
        <v>126</v>
      </c>
    </row>
    <row r="228" s="13" customFormat="1">
      <c r="A228" s="13"/>
      <c r="B228" s="185"/>
      <c r="C228" s="13"/>
      <c r="D228" s="178" t="s">
        <v>140</v>
      </c>
      <c r="E228" s="186" t="s">
        <v>1</v>
      </c>
      <c r="F228" s="187" t="s">
        <v>304</v>
      </c>
      <c r="G228" s="13"/>
      <c r="H228" s="188">
        <v>8</v>
      </c>
      <c r="I228" s="189"/>
      <c r="J228" s="13"/>
      <c r="K228" s="13"/>
      <c r="L228" s="185"/>
      <c r="M228" s="190"/>
      <c r="N228" s="191"/>
      <c r="O228" s="191"/>
      <c r="P228" s="191"/>
      <c r="Q228" s="191"/>
      <c r="R228" s="191"/>
      <c r="S228" s="191"/>
      <c r="T228" s="19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140</v>
      </c>
      <c r="AU228" s="186" t="s">
        <v>80</v>
      </c>
      <c r="AV228" s="13" t="s">
        <v>80</v>
      </c>
      <c r="AW228" s="13" t="s">
        <v>30</v>
      </c>
      <c r="AX228" s="13" t="s">
        <v>73</v>
      </c>
      <c r="AY228" s="186" t="s">
        <v>126</v>
      </c>
    </row>
    <row r="229" s="14" customFormat="1">
      <c r="A229" s="14"/>
      <c r="B229" s="204"/>
      <c r="C229" s="14"/>
      <c r="D229" s="178" t="s">
        <v>140</v>
      </c>
      <c r="E229" s="205" t="s">
        <v>1</v>
      </c>
      <c r="F229" s="206" t="s">
        <v>305</v>
      </c>
      <c r="G229" s="14"/>
      <c r="H229" s="205" t="s">
        <v>1</v>
      </c>
      <c r="I229" s="207"/>
      <c r="J229" s="14"/>
      <c r="K229" s="14"/>
      <c r="L229" s="204"/>
      <c r="M229" s="208"/>
      <c r="N229" s="209"/>
      <c r="O229" s="209"/>
      <c r="P229" s="209"/>
      <c r="Q229" s="209"/>
      <c r="R229" s="209"/>
      <c r="S229" s="209"/>
      <c r="T229" s="21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5" t="s">
        <v>140</v>
      </c>
      <c r="AU229" s="205" t="s">
        <v>80</v>
      </c>
      <c r="AV229" s="14" t="s">
        <v>78</v>
      </c>
      <c r="AW229" s="14" t="s">
        <v>30</v>
      </c>
      <c r="AX229" s="14" t="s">
        <v>73</v>
      </c>
      <c r="AY229" s="205" t="s">
        <v>126</v>
      </c>
    </row>
    <row r="230" s="13" customFormat="1">
      <c r="A230" s="13"/>
      <c r="B230" s="185"/>
      <c r="C230" s="13"/>
      <c r="D230" s="178" t="s">
        <v>140</v>
      </c>
      <c r="E230" s="186" t="s">
        <v>1</v>
      </c>
      <c r="F230" s="187" t="s">
        <v>306</v>
      </c>
      <c r="G230" s="13"/>
      <c r="H230" s="188">
        <v>4</v>
      </c>
      <c r="I230" s="189"/>
      <c r="J230" s="13"/>
      <c r="K230" s="13"/>
      <c r="L230" s="185"/>
      <c r="M230" s="190"/>
      <c r="N230" s="191"/>
      <c r="O230" s="191"/>
      <c r="P230" s="191"/>
      <c r="Q230" s="191"/>
      <c r="R230" s="191"/>
      <c r="S230" s="191"/>
      <c r="T230" s="19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140</v>
      </c>
      <c r="AU230" s="186" t="s">
        <v>80</v>
      </c>
      <c r="AV230" s="13" t="s">
        <v>80</v>
      </c>
      <c r="AW230" s="13" t="s">
        <v>30</v>
      </c>
      <c r="AX230" s="13" t="s">
        <v>73</v>
      </c>
      <c r="AY230" s="186" t="s">
        <v>126</v>
      </c>
    </row>
    <row r="231" s="14" customFormat="1">
      <c r="A231" s="14"/>
      <c r="B231" s="204"/>
      <c r="C231" s="14"/>
      <c r="D231" s="178" t="s">
        <v>140</v>
      </c>
      <c r="E231" s="205" t="s">
        <v>1</v>
      </c>
      <c r="F231" s="206" t="s">
        <v>307</v>
      </c>
      <c r="G231" s="14"/>
      <c r="H231" s="205" t="s">
        <v>1</v>
      </c>
      <c r="I231" s="207"/>
      <c r="J231" s="14"/>
      <c r="K231" s="14"/>
      <c r="L231" s="204"/>
      <c r="M231" s="208"/>
      <c r="N231" s="209"/>
      <c r="O231" s="209"/>
      <c r="P231" s="209"/>
      <c r="Q231" s="209"/>
      <c r="R231" s="209"/>
      <c r="S231" s="209"/>
      <c r="T231" s="21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5" t="s">
        <v>140</v>
      </c>
      <c r="AU231" s="205" t="s">
        <v>80</v>
      </c>
      <c r="AV231" s="14" t="s">
        <v>78</v>
      </c>
      <c r="AW231" s="14" t="s">
        <v>30</v>
      </c>
      <c r="AX231" s="14" t="s">
        <v>73</v>
      </c>
      <c r="AY231" s="205" t="s">
        <v>126</v>
      </c>
    </row>
    <row r="232" s="13" customFormat="1">
      <c r="A232" s="13"/>
      <c r="B232" s="185"/>
      <c r="C232" s="13"/>
      <c r="D232" s="178" t="s">
        <v>140</v>
      </c>
      <c r="E232" s="186" t="s">
        <v>1</v>
      </c>
      <c r="F232" s="187" t="s">
        <v>308</v>
      </c>
      <c r="G232" s="13"/>
      <c r="H232" s="188">
        <v>12</v>
      </c>
      <c r="I232" s="189"/>
      <c r="J232" s="13"/>
      <c r="K232" s="13"/>
      <c r="L232" s="185"/>
      <c r="M232" s="190"/>
      <c r="N232" s="191"/>
      <c r="O232" s="191"/>
      <c r="P232" s="191"/>
      <c r="Q232" s="191"/>
      <c r="R232" s="191"/>
      <c r="S232" s="191"/>
      <c r="T232" s="19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6" t="s">
        <v>140</v>
      </c>
      <c r="AU232" s="186" t="s">
        <v>80</v>
      </c>
      <c r="AV232" s="13" t="s">
        <v>80</v>
      </c>
      <c r="AW232" s="13" t="s">
        <v>30</v>
      </c>
      <c r="AX232" s="13" t="s">
        <v>73</v>
      </c>
      <c r="AY232" s="186" t="s">
        <v>126</v>
      </c>
    </row>
    <row r="233" s="15" customFormat="1">
      <c r="A233" s="15"/>
      <c r="B233" s="211"/>
      <c r="C233" s="15"/>
      <c r="D233" s="178" t="s">
        <v>140</v>
      </c>
      <c r="E233" s="212" t="s">
        <v>1</v>
      </c>
      <c r="F233" s="213" t="s">
        <v>309</v>
      </c>
      <c r="G233" s="15"/>
      <c r="H233" s="214">
        <v>24</v>
      </c>
      <c r="I233" s="215"/>
      <c r="J233" s="15"/>
      <c r="K233" s="15"/>
      <c r="L233" s="211"/>
      <c r="M233" s="216"/>
      <c r="N233" s="217"/>
      <c r="O233" s="217"/>
      <c r="P233" s="217"/>
      <c r="Q233" s="217"/>
      <c r="R233" s="217"/>
      <c r="S233" s="217"/>
      <c r="T233" s="21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2" t="s">
        <v>140</v>
      </c>
      <c r="AU233" s="212" t="s">
        <v>80</v>
      </c>
      <c r="AV233" s="15" t="s">
        <v>134</v>
      </c>
      <c r="AW233" s="15" t="s">
        <v>30</v>
      </c>
      <c r="AX233" s="15" t="s">
        <v>78</v>
      </c>
      <c r="AY233" s="212" t="s">
        <v>126</v>
      </c>
    </row>
    <row r="234" s="2" customFormat="1" ht="16.5" customHeight="1">
      <c r="A234" s="37"/>
      <c r="B234" s="164"/>
      <c r="C234" s="165" t="s">
        <v>310</v>
      </c>
      <c r="D234" s="165" t="s">
        <v>129</v>
      </c>
      <c r="E234" s="166" t="s">
        <v>311</v>
      </c>
      <c r="F234" s="167" t="s">
        <v>312</v>
      </c>
      <c r="G234" s="168" t="s">
        <v>313</v>
      </c>
      <c r="H234" s="169">
        <v>6</v>
      </c>
      <c r="I234" s="170"/>
      <c r="J234" s="171">
        <f>ROUND(I234*H234,2)</f>
        <v>0</v>
      </c>
      <c r="K234" s="167" t="s">
        <v>133</v>
      </c>
      <c r="L234" s="38"/>
      <c r="M234" s="172" t="s">
        <v>1</v>
      </c>
      <c r="N234" s="173" t="s">
        <v>38</v>
      </c>
      <c r="O234" s="76"/>
      <c r="P234" s="174">
        <f>O234*H234</f>
        <v>0</v>
      </c>
      <c r="Q234" s="174">
        <v>0.00025000000000000001</v>
      </c>
      <c r="R234" s="174">
        <f>Q234*H234</f>
        <v>0.0015</v>
      </c>
      <c r="S234" s="174">
        <v>0</v>
      </c>
      <c r="T234" s="17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6" t="s">
        <v>231</v>
      </c>
      <c r="AT234" s="176" t="s">
        <v>129</v>
      </c>
      <c r="AU234" s="176" t="s">
        <v>80</v>
      </c>
      <c r="AY234" s="18" t="s">
        <v>126</v>
      </c>
      <c r="BE234" s="177">
        <f>IF(N234="základní",J234,0)</f>
        <v>0</v>
      </c>
      <c r="BF234" s="177">
        <f>IF(N234="snížená",J234,0)</f>
        <v>0</v>
      </c>
      <c r="BG234" s="177">
        <f>IF(N234="zákl. přenesená",J234,0)</f>
        <v>0</v>
      </c>
      <c r="BH234" s="177">
        <f>IF(N234="sníž. přenesená",J234,0)</f>
        <v>0</v>
      </c>
      <c r="BI234" s="177">
        <f>IF(N234="nulová",J234,0)</f>
        <v>0</v>
      </c>
      <c r="BJ234" s="18" t="s">
        <v>78</v>
      </c>
      <c r="BK234" s="177">
        <f>ROUND(I234*H234,2)</f>
        <v>0</v>
      </c>
      <c r="BL234" s="18" t="s">
        <v>231</v>
      </c>
      <c r="BM234" s="176" t="s">
        <v>314</v>
      </c>
    </row>
    <row r="235" s="2" customFormat="1">
      <c r="A235" s="37"/>
      <c r="B235" s="38"/>
      <c r="C235" s="37"/>
      <c r="D235" s="178" t="s">
        <v>136</v>
      </c>
      <c r="E235" s="37"/>
      <c r="F235" s="179" t="s">
        <v>315</v>
      </c>
      <c r="G235" s="37"/>
      <c r="H235" s="37"/>
      <c r="I235" s="180"/>
      <c r="J235" s="37"/>
      <c r="K235" s="37"/>
      <c r="L235" s="38"/>
      <c r="M235" s="181"/>
      <c r="N235" s="182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136</v>
      </c>
      <c r="AU235" s="18" t="s">
        <v>80</v>
      </c>
    </row>
    <row r="236" s="2" customFormat="1">
      <c r="A236" s="37"/>
      <c r="B236" s="38"/>
      <c r="C236" s="37"/>
      <c r="D236" s="183" t="s">
        <v>138</v>
      </c>
      <c r="E236" s="37"/>
      <c r="F236" s="184" t="s">
        <v>316</v>
      </c>
      <c r="G236" s="37"/>
      <c r="H236" s="37"/>
      <c r="I236" s="180"/>
      <c r="J236" s="37"/>
      <c r="K236" s="37"/>
      <c r="L236" s="38"/>
      <c r="M236" s="181"/>
      <c r="N236" s="182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138</v>
      </c>
      <c r="AU236" s="18" t="s">
        <v>80</v>
      </c>
    </row>
    <row r="237" s="2" customFormat="1" ht="21.75" customHeight="1">
      <c r="A237" s="37"/>
      <c r="B237" s="164"/>
      <c r="C237" s="165" t="s">
        <v>317</v>
      </c>
      <c r="D237" s="165" t="s">
        <v>129</v>
      </c>
      <c r="E237" s="166" t="s">
        <v>318</v>
      </c>
      <c r="F237" s="167" t="s">
        <v>319</v>
      </c>
      <c r="G237" s="168" t="s">
        <v>151</v>
      </c>
      <c r="H237" s="169">
        <v>6</v>
      </c>
      <c r="I237" s="170"/>
      <c r="J237" s="171">
        <f>ROUND(I237*H237,2)</f>
        <v>0</v>
      </c>
      <c r="K237" s="167" t="s">
        <v>133</v>
      </c>
      <c r="L237" s="38"/>
      <c r="M237" s="172" t="s">
        <v>1</v>
      </c>
      <c r="N237" s="173" t="s">
        <v>38</v>
      </c>
      <c r="O237" s="76"/>
      <c r="P237" s="174">
        <f>O237*H237</f>
        <v>0</v>
      </c>
      <c r="Q237" s="174">
        <v>0.00017000000000000001</v>
      </c>
      <c r="R237" s="174">
        <f>Q237*H237</f>
        <v>0.0010200000000000001</v>
      </c>
      <c r="S237" s="174">
        <v>0</v>
      </c>
      <c r="T237" s="17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6" t="s">
        <v>231</v>
      </c>
      <c r="AT237" s="176" t="s">
        <v>129</v>
      </c>
      <c r="AU237" s="176" t="s">
        <v>80</v>
      </c>
      <c r="AY237" s="18" t="s">
        <v>126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8" t="s">
        <v>78</v>
      </c>
      <c r="BK237" s="177">
        <f>ROUND(I237*H237,2)</f>
        <v>0</v>
      </c>
      <c r="BL237" s="18" t="s">
        <v>231</v>
      </c>
      <c r="BM237" s="176" t="s">
        <v>320</v>
      </c>
    </row>
    <row r="238" s="2" customFormat="1">
      <c r="A238" s="37"/>
      <c r="B238" s="38"/>
      <c r="C238" s="37"/>
      <c r="D238" s="178" t="s">
        <v>136</v>
      </c>
      <c r="E238" s="37"/>
      <c r="F238" s="179" t="s">
        <v>321</v>
      </c>
      <c r="G238" s="37"/>
      <c r="H238" s="37"/>
      <c r="I238" s="180"/>
      <c r="J238" s="37"/>
      <c r="K238" s="37"/>
      <c r="L238" s="38"/>
      <c r="M238" s="181"/>
      <c r="N238" s="182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136</v>
      </c>
      <c r="AU238" s="18" t="s">
        <v>80</v>
      </c>
    </row>
    <row r="239" s="2" customFormat="1">
      <c r="A239" s="37"/>
      <c r="B239" s="38"/>
      <c r="C239" s="37"/>
      <c r="D239" s="183" t="s">
        <v>138</v>
      </c>
      <c r="E239" s="37"/>
      <c r="F239" s="184" t="s">
        <v>322</v>
      </c>
      <c r="G239" s="37"/>
      <c r="H239" s="37"/>
      <c r="I239" s="180"/>
      <c r="J239" s="37"/>
      <c r="K239" s="37"/>
      <c r="L239" s="38"/>
      <c r="M239" s="181"/>
      <c r="N239" s="182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138</v>
      </c>
      <c r="AU239" s="18" t="s">
        <v>80</v>
      </c>
    </row>
    <row r="240" s="2" customFormat="1" ht="24.15" customHeight="1">
      <c r="A240" s="37"/>
      <c r="B240" s="164"/>
      <c r="C240" s="165" t="s">
        <v>323</v>
      </c>
      <c r="D240" s="165" t="s">
        <v>129</v>
      </c>
      <c r="E240" s="166" t="s">
        <v>324</v>
      </c>
      <c r="F240" s="167" t="s">
        <v>325</v>
      </c>
      <c r="G240" s="168" t="s">
        <v>291</v>
      </c>
      <c r="H240" s="203"/>
      <c r="I240" s="170"/>
      <c r="J240" s="171">
        <f>ROUND(I240*H240,2)</f>
        <v>0</v>
      </c>
      <c r="K240" s="167" t="s">
        <v>133</v>
      </c>
      <c r="L240" s="38"/>
      <c r="M240" s="172" t="s">
        <v>1</v>
      </c>
      <c r="N240" s="173" t="s">
        <v>38</v>
      </c>
      <c r="O240" s="76"/>
      <c r="P240" s="174">
        <f>O240*H240</f>
        <v>0</v>
      </c>
      <c r="Q240" s="174">
        <v>0</v>
      </c>
      <c r="R240" s="174">
        <f>Q240*H240</f>
        <v>0</v>
      </c>
      <c r="S240" s="174">
        <v>0</v>
      </c>
      <c r="T240" s="17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6" t="s">
        <v>231</v>
      </c>
      <c r="AT240" s="176" t="s">
        <v>129</v>
      </c>
      <c r="AU240" s="176" t="s">
        <v>80</v>
      </c>
      <c r="AY240" s="18" t="s">
        <v>126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8" t="s">
        <v>78</v>
      </c>
      <c r="BK240" s="177">
        <f>ROUND(I240*H240,2)</f>
        <v>0</v>
      </c>
      <c r="BL240" s="18" t="s">
        <v>231</v>
      </c>
      <c r="BM240" s="176" t="s">
        <v>326</v>
      </c>
    </row>
    <row r="241" s="2" customFormat="1">
      <c r="A241" s="37"/>
      <c r="B241" s="38"/>
      <c r="C241" s="37"/>
      <c r="D241" s="178" t="s">
        <v>136</v>
      </c>
      <c r="E241" s="37"/>
      <c r="F241" s="179" t="s">
        <v>327</v>
      </c>
      <c r="G241" s="37"/>
      <c r="H241" s="37"/>
      <c r="I241" s="180"/>
      <c r="J241" s="37"/>
      <c r="K241" s="37"/>
      <c r="L241" s="38"/>
      <c r="M241" s="181"/>
      <c r="N241" s="182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136</v>
      </c>
      <c r="AU241" s="18" t="s">
        <v>80</v>
      </c>
    </row>
    <row r="242" s="2" customFormat="1">
      <c r="A242" s="37"/>
      <c r="B242" s="38"/>
      <c r="C242" s="37"/>
      <c r="D242" s="183" t="s">
        <v>138</v>
      </c>
      <c r="E242" s="37"/>
      <c r="F242" s="184" t="s">
        <v>328</v>
      </c>
      <c r="G242" s="37"/>
      <c r="H242" s="37"/>
      <c r="I242" s="180"/>
      <c r="J242" s="37"/>
      <c r="K242" s="37"/>
      <c r="L242" s="38"/>
      <c r="M242" s="181"/>
      <c r="N242" s="182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138</v>
      </c>
      <c r="AU242" s="18" t="s">
        <v>80</v>
      </c>
    </row>
    <row r="243" s="12" customFormat="1" ht="22.8" customHeight="1">
      <c r="A243" s="12"/>
      <c r="B243" s="151"/>
      <c r="C243" s="12"/>
      <c r="D243" s="152" t="s">
        <v>72</v>
      </c>
      <c r="E243" s="162" t="s">
        <v>329</v>
      </c>
      <c r="F243" s="162" t="s">
        <v>330</v>
      </c>
      <c r="G243" s="12"/>
      <c r="H243" s="12"/>
      <c r="I243" s="154"/>
      <c r="J243" s="163">
        <f>BK243</f>
        <v>0</v>
      </c>
      <c r="K243" s="12"/>
      <c r="L243" s="151"/>
      <c r="M243" s="156"/>
      <c r="N243" s="157"/>
      <c r="O243" s="157"/>
      <c r="P243" s="158">
        <f>SUM(P244:P267)</f>
        <v>0</v>
      </c>
      <c r="Q243" s="157"/>
      <c r="R243" s="158">
        <f>SUM(R244:R267)</f>
        <v>0.02392</v>
      </c>
      <c r="S243" s="157"/>
      <c r="T243" s="159">
        <f>SUM(T244:T267)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2" t="s">
        <v>80</v>
      </c>
      <c r="AT243" s="160" t="s">
        <v>72</v>
      </c>
      <c r="AU243" s="160" t="s">
        <v>78</v>
      </c>
      <c r="AY243" s="152" t="s">
        <v>126</v>
      </c>
      <c r="BK243" s="161">
        <f>SUM(BK244:BK267)</f>
        <v>0</v>
      </c>
    </row>
    <row r="244" s="2" customFormat="1" ht="16.5" customHeight="1">
      <c r="A244" s="37"/>
      <c r="B244" s="164"/>
      <c r="C244" s="165" t="s">
        <v>331</v>
      </c>
      <c r="D244" s="165" t="s">
        <v>129</v>
      </c>
      <c r="E244" s="166" t="s">
        <v>332</v>
      </c>
      <c r="F244" s="167" t="s">
        <v>333</v>
      </c>
      <c r="G244" s="168" t="s">
        <v>334</v>
      </c>
      <c r="H244" s="169">
        <v>1</v>
      </c>
      <c r="I244" s="170"/>
      <c r="J244" s="171">
        <f>ROUND(I244*H244,2)</f>
        <v>0</v>
      </c>
      <c r="K244" s="167" t="s">
        <v>133</v>
      </c>
      <c r="L244" s="38"/>
      <c r="M244" s="172" t="s">
        <v>1</v>
      </c>
      <c r="N244" s="173" t="s">
        <v>38</v>
      </c>
      <c r="O244" s="76"/>
      <c r="P244" s="174">
        <f>O244*H244</f>
        <v>0</v>
      </c>
      <c r="Q244" s="174">
        <v>0.00042999999999999999</v>
      </c>
      <c r="R244" s="174">
        <f>Q244*H244</f>
        <v>0.00042999999999999999</v>
      </c>
      <c r="S244" s="174">
        <v>0</v>
      </c>
      <c r="T244" s="17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6" t="s">
        <v>231</v>
      </c>
      <c r="AT244" s="176" t="s">
        <v>129</v>
      </c>
      <c r="AU244" s="176" t="s">
        <v>80</v>
      </c>
      <c r="AY244" s="18" t="s">
        <v>126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8" t="s">
        <v>78</v>
      </c>
      <c r="BK244" s="177">
        <f>ROUND(I244*H244,2)</f>
        <v>0</v>
      </c>
      <c r="BL244" s="18" t="s">
        <v>231</v>
      </c>
      <c r="BM244" s="176" t="s">
        <v>335</v>
      </c>
    </row>
    <row r="245" s="2" customFormat="1">
      <c r="A245" s="37"/>
      <c r="B245" s="38"/>
      <c r="C245" s="37"/>
      <c r="D245" s="178" t="s">
        <v>136</v>
      </c>
      <c r="E245" s="37"/>
      <c r="F245" s="179" t="s">
        <v>336</v>
      </c>
      <c r="G245" s="37"/>
      <c r="H245" s="37"/>
      <c r="I245" s="180"/>
      <c r="J245" s="37"/>
      <c r="K245" s="37"/>
      <c r="L245" s="38"/>
      <c r="M245" s="181"/>
      <c r="N245" s="182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136</v>
      </c>
      <c r="AU245" s="18" t="s">
        <v>80</v>
      </c>
    </row>
    <row r="246" s="2" customFormat="1">
      <c r="A246" s="37"/>
      <c r="B246" s="38"/>
      <c r="C246" s="37"/>
      <c r="D246" s="183" t="s">
        <v>138</v>
      </c>
      <c r="E246" s="37"/>
      <c r="F246" s="184" t="s">
        <v>337</v>
      </c>
      <c r="G246" s="37"/>
      <c r="H246" s="37"/>
      <c r="I246" s="180"/>
      <c r="J246" s="37"/>
      <c r="K246" s="37"/>
      <c r="L246" s="38"/>
      <c r="M246" s="181"/>
      <c r="N246" s="182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138</v>
      </c>
      <c r="AU246" s="18" t="s">
        <v>80</v>
      </c>
    </row>
    <row r="247" s="2" customFormat="1" ht="24.15" customHeight="1">
      <c r="A247" s="37"/>
      <c r="B247" s="164"/>
      <c r="C247" s="193" t="s">
        <v>338</v>
      </c>
      <c r="D247" s="193" t="s">
        <v>175</v>
      </c>
      <c r="E247" s="194" t="s">
        <v>339</v>
      </c>
      <c r="F247" s="195" t="s">
        <v>340</v>
      </c>
      <c r="G247" s="196" t="s">
        <v>151</v>
      </c>
      <c r="H247" s="197">
        <v>1</v>
      </c>
      <c r="I247" s="198"/>
      <c r="J247" s="199">
        <f>ROUND(I247*H247,2)</f>
        <v>0</v>
      </c>
      <c r="K247" s="195" t="s">
        <v>133</v>
      </c>
      <c r="L247" s="200"/>
      <c r="M247" s="201" t="s">
        <v>1</v>
      </c>
      <c r="N247" s="202" t="s">
        <v>38</v>
      </c>
      <c r="O247" s="76"/>
      <c r="P247" s="174">
        <f>O247*H247</f>
        <v>0</v>
      </c>
      <c r="Q247" s="174">
        <v>0.0044999999999999997</v>
      </c>
      <c r="R247" s="174">
        <f>Q247*H247</f>
        <v>0.0044999999999999997</v>
      </c>
      <c r="S247" s="174">
        <v>0</v>
      </c>
      <c r="T247" s="17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6" t="s">
        <v>341</v>
      </c>
      <c r="AT247" s="176" t="s">
        <v>175</v>
      </c>
      <c r="AU247" s="176" t="s">
        <v>80</v>
      </c>
      <c r="AY247" s="18" t="s">
        <v>126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8" t="s">
        <v>78</v>
      </c>
      <c r="BK247" s="177">
        <f>ROUND(I247*H247,2)</f>
        <v>0</v>
      </c>
      <c r="BL247" s="18" t="s">
        <v>231</v>
      </c>
      <c r="BM247" s="176" t="s">
        <v>342</v>
      </c>
    </row>
    <row r="248" s="2" customFormat="1">
      <c r="A248" s="37"/>
      <c r="B248" s="38"/>
      <c r="C248" s="37"/>
      <c r="D248" s="178" t="s">
        <v>136</v>
      </c>
      <c r="E248" s="37"/>
      <c r="F248" s="179" t="s">
        <v>340</v>
      </c>
      <c r="G248" s="37"/>
      <c r="H248" s="37"/>
      <c r="I248" s="180"/>
      <c r="J248" s="37"/>
      <c r="K248" s="37"/>
      <c r="L248" s="38"/>
      <c r="M248" s="181"/>
      <c r="N248" s="182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136</v>
      </c>
      <c r="AU248" s="18" t="s">
        <v>80</v>
      </c>
    </row>
    <row r="249" s="2" customFormat="1" ht="24.15" customHeight="1">
      <c r="A249" s="37"/>
      <c r="B249" s="164"/>
      <c r="C249" s="165" t="s">
        <v>341</v>
      </c>
      <c r="D249" s="165" t="s">
        <v>129</v>
      </c>
      <c r="E249" s="166" t="s">
        <v>343</v>
      </c>
      <c r="F249" s="167" t="s">
        <v>344</v>
      </c>
      <c r="G249" s="168" t="s">
        <v>334</v>
      </c>
      <c r="H249" s="169">
        <v>1</v>
      </c>
      <c r="I249" s="170"/>
      <c r="J249" s="171">
        <f>ROUND(I249*H249,2)</f>
        <v>0</v>
      </c>
      <c r="K249" s="167" t="s">
        <v>133</v>
      </c>
      <c r="L249" s="38"/>
      <c r="M249" s="172" t="s">
        <v>1</v>
      </c>
      <c r="N249" s="173" t="s">
        <v>38</v>
      </c>
      <c r="O249" s="76"/>
      <c r="P249" s="174">
        <f>O249*H249</f>
        <v>0</v>
      </c>
      <c r="Q249" s="174">
        <v>0.00025000000000000001</v>
      </c>
      <c r="R249" s="174">
        <f>Q249*H249</f>
        <v>0.00025000000000000001</v>
      </c>
      <c r="S249" s="174">
        <v>0</v>
      </c>
      <c r="T249" s="17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6" t="s">
        <v>231</v>
      </c>
      <c r="AT249" s="176" t="s">
        <v>129</v>
      </c>
      <c r="AU249" s="176" t="s">
        <v>80</v>
      </c>
      <c r="AY249" s="18" t="s">
        <v>126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8" t="s">
        <v>78</v>
      </c>
      <c r="BK249" s="177">
        <f>ROUND(I249*H249,2)</f>
        <v>0</v>
      </c>
      <c r="BL249" s="18" t="s">
        <v>231</v>
      </c>
      <c r="BM249" s="176" t="s">
        <v>345</v>
      </c>
    </row>
    <row r="250" s="2" customFormat="1">
      <c r="A250" s="37"/>
      <c r="B250" s="38"/>
      <c r="C250" s="37"/>
      <c r="D250" s="178" t="s">
        <v>136</v>
      </c>
      <c r="E250" s="37"/>
      <c r="F250" s="179" t="s">
        <v>346</v>
      </c>
      <c r="G250" s="37"/>
      <c r="H250" s="37"/>
      <c r="I250" s="180"/>
      <c r="J250" s="37"/>
      <c r="K250" s="37"/>
      <c r="L250" s="38"/>
      <c r="M250" s="181"/>
      <c r="N250" s="182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136</v>
      </c>
      <c r="AU250" s="18" t="s">
        <v>80</v>
      </c>
    </row>
    <row r="251" s="2" customFormat="1">
      <c r="A251" s="37"/>
      <c r="B251" s="38"/>
      <c r="C251" s="37"/>
      <c r="D251" s="183" t="s">
        <v>138</v>
      </c>
      <c r="E251" s="37"/>
      <c r="F251" s="184" t="s">
        <v>347</v>
      </c>
      <c r="G251" s="37"/>
      <c r="H251" s="37"/>
      <c r="I251" s="180"/>
      <c r="J251" s="37"/>
      <c r="K251" s="37"/>
      <c r="L251" s="38"/>
      <c r="M251" s="181"/>
      <c r="N251" s="182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138</v>
      </c>
      <c r="AU251" s="18" t="s">
        <v>80</v>
      </c>
    </row>
    <row r="252" s="2" customFormat="1" ht="16.5" customHeight="1">
      <c r="A252" s="37"/>
      <c r="B252" s="164"/>
      <c r="C252" s="193" t="s">
        <v>348</v>
      </c>
      <c r="D252" s="193" t="s">
        <v>175</v>
      </c>
      <c r="E252" s="194" t="s">
        <v>349</v>
      </c>
      <c r="F252" s="195" t="s">
        <v>350</v>
      </c>
      <c r="G252" s="196" t="s">
        <v>151</v>
      </c>
      <c r="H252" s="197">
        <v>1</v>
      </c>
      <c r="I252" s="198"/>
      <c r="J252" s="199">
        <f>ROUND(I252*H252,2)</f>
        <v>0</v>
      </c>
      <c r="K252" s="195" t="s">
        <v>133</v>
      </c>
      <c r="L252" s="200"/>
      <c r="M252" s="201" t="s">
        <v>1</v>
      </c>
      <c r="N252" s="202" t="s">
        <v>38</v>
      </c>
      <c r="O252" s="76"/>
      <c r="P252" s="174">
        <f>O252*H252</f>
        <v>0</v>
      </c>
      <c r="Q252" s="174">
        <v>0.0115</v>
      </c>
      <c r="R252" s="174">
        <f>Q252*H252</f>
        <v>0.0115</v>
      </c>
      <c r="S252" s="174">
        <v>0</v>
      </c>
      <c r="T252" s="17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76" t="s">
        <v>341</v>
      </c>
      <c r="AT252" s="176" t="s">
        <v>175</v>
      </c>
      <c r="AU252" s="176" t="s">
        <v>80</v>
      </c>
      <c r="AY252" s="18" t="s">
        <v>126</v>
      </c>
      <c r="BE252" s="177">
        <f>IF(N252="základní",J252,0)</f>
        <v>0</v>
      </c>
      <c r="BF252" s="177">
        <f>IF(N252="snížená",J252,0)</f>
        <v>0</v>
      </c>
      <c r="BG252" s="177">
        <f>IF(N252="zákl. přenesená",J252,0)</f>
        <v>0</v>
      </c>
      <c r="BH252" s="177">
        <f>IF(N252="sníž. přenesená",J252,0)</f>
        <v>0</v>
      </c>
      <c r="BI252" s="177">
        <f>IF(N252="nulová",J252,0)</f>
        <v>0</v>
      </c>
      <c r="BJ252" s="18" t="s">
        <v>78</v>
      </c>
      <c r="BK252" s="177">
        <f>ROUND(I252*H252,2)</f>
        <v>0</v>
      </c>
      <c r="BL252" s="18" t="s">
        <v>231</v>
      </c>
      <c r="BM252" s="176" t="s">
        <v>351</v>
      </c>
    </row>
    <row r="253" s="2" customFormat="1">
      <c r="A253" s="37"/>
      <c r="B253" s="38"/>
      <c r="C253" s="37"/>
      <c r="D253" s="178" t="s">
        <v>136</v>
      </c>
      <c r="E253" s="37"/>
      <c r="F253" s="179" t="s">
        <v>350</v>
      </c>
      <c r="G253" s="37"/>
      <c r="H253" s="37"/>
      <c r="I253" s="180"/>
      <c r="J253" s="37"/>
      <c r="K253" s="37"/>
      <c r="L253" s="38"/>
      <c r="M253" s="181"/>
      <c r="N253" s="182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136</v>
      </c>
      <c r="AU253" s="18" t="s">
        <v>80</v>
      </c>
    </row>
    <row r="254" s="2" customFormat="1" ht="24.15" customHeight="1">
      <c r="A254" s="37"/>
      <c r="B254" s="164"/>
      <c r="C254" s="165" t="s">
        <v>352</v>
      </c>
      <c r="D254" s="165" t="s">
        <v>129</v>
      </c>
      <c r="E254" s="166" t="s">
        <v>353</v>
      </c>
      <c r="F254" s="167" t="s">
        <v>354</v>
      </c>
      <c r="G254" s="168" t="s">
        <v>151</v>
      </c>
      <c r="H254" s="169">
        <v>3</v>
      </c>
      <c r="I254" s="170"/>
      <c r="J254" s="171">
        <f>ROUND(I254*H254,2)</f>
        <v>0</v>
      </c>
      <c r="K254" s="167" t="s">
        <v>133</v>
      </c>
      <c r="L254" s="38"/>
      <c r="M254" s="172" t="s">
        <v>1</v>
      </c>
      <c r="N254" s="173" t="s">
        <v>38</v>
      </c>
      <c r="O254" s="76"/>
      <c r="P254" s="174">
        <f>O254*H254</f>
        <v>0</v>
      </c>
      <c r="Q254" s="174">
        <v>0.00016000000000000001</v>
      </c>
      <c r="R254" s="174">
        <f>Q254*H254</f>
        <v>0.00048000000000000007</v>
      </c>
      <c r="S254" s="174">
        <v>0</v>
      </c>
      <c r="T254" s="17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76" t="s">
        <v>231</v>
      </c>
      <c r="AT254" s="176" t="s">
        <v>129</v>
      </c>
      <c r="AU254" s="176" t="s">
        <v>80</v>
      </c>
      <c r="AY254" s="18" t="s">
        <v>126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8" t="s">
        <v>78</v>
      </c>
      <c r="BK254" s="177">
        <f>ROUND(I254*H254,2)</f>
        <v>0</v>
      </c>
      <c r="BL254" s="18" t="s">
        <v>231</v>
      </c>
      <c r="BM254" s="176" t="s">
        <v>355</v>
      </c>
    </row>
    <row r="255" s="2" customFormat="1">
      <c r="A255" s="37"/>
      <c r="B255" s="38"/>
      <c r="C255" s="37"/>
      <c r="D255" s="178" t="s">
        <v>136</v>
      </c>
      <c r="E255" s="37"/>
      <c r="F255" s="179" t="s">
        <v>356</v>
      </c>
      <c r="G255" s="37"/>
      <c r="H255" s="37"/>
      <c r="I255" s="180"/>
      <c r="J255" s="37"/>
      <c r="K255" s="37"/>
      <c r="L255" s="38"/>
      <c r="M255" s="181"/>
      <c r="N255" s="182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136</v>
      </c>
      <c r="AU255" s="18" t="s">
        <v>80</v>
      </c>
    </row>
    <row r="256" s="2" customFormat="1">
      <c r="A256" s="37"/>
      <c r="B256" s="38"/>
      <c r="C256" s="37"/>
      <c r="D256" s="183" t="s">
        <v>138</v>
      </c>
      <c r="E256" s="37"/>
      <c r="F256" s="184" t="s">
        <v>357</v>
      </c>
      <c r="G256" s="37"/>
      <c r="H256" s="37"/>
      <c r="I256" s="180"/>
      <c r="J256" s="37"/>
      <c r="K256" s="37"/>
      <c r="L256" s="38"/>
      <c r="M256" s="181"/>
      <c r="N256" s="182"/>
      <c r="O256" s="76"/>
      <c r="P256" s="76"/>
      <c r="Q256" s="76"/>
      <c r="R256" s="76"/>
      <c r="S256" s="76"/>
      <c r="T256" s="7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138</v>
      </c>
      <c r="AU256" s="18" t="s">
        <v>80</v>
      </c>
    </row>
    <row r="257" s="2" customFormat="1" ht="21.75" customHeight="1">
      <c r="A257" s="37"/>
      <c r="B257" s="164"/>
      <c r="C257" s="193" t="s">
        <v>358</v>
      </c>
      <c r="D257" s="193" t="s">
        <v>175</v>
      </c>
      <c r="E257" s="194" t="s">
        <v>359</v>
      </c>
      <c r="F257" s="195" t="s">
        <v>360</v>
      </c>
      <c r="G257" s="196" t="s">
        <v>151</v>
      </c>
      <c r="H257" s="197">
        <v>3</v>
      </c>
      <c r="I257" s="198"/>
      <c r="J257" s="199">
        <f>ROUND(I257*H257,2)</f>
        <v>0</v>
      </c>
      <c r="K257" s="195" t="s">
        <v>133</v>
      </c>
      <c r="L257" s="200"/>
      <c r="M257" s="201" t="s">
        <v>1</v>
      </c>
      <c r="N257" s="202" t="s">
        <v>38</v>
      </c>
      <c r="O257" s="76"/>
      <c r="P257" s="174">
        <f>O257*H257</f>
        <v>0</v>
      </c>
      <c r="Q257" s="174">
        <v>0.002</v>
      </c>
      <c r="R257" s="174">
        <f>Q257*H257</f>
        <v>0.0060000000000000001</v>
      </c>
      <c r="S257" s="174">
        <v>0</v>
      </c>
      <c r="T257" s="17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76" t="s">
        <v>341</v>
      </c>
      <c r="AT257" s="176" t="s">
        <v>175</v>
      </c>
      <c r="AU257" s="176" t="s">
        <v>80</v>
      </c>
      <c r="AY257" s="18" t="s">
        <v>126</v>
      </c>
      <c r="BE257" s="177">
        <f>IF(N257="základní",J257,0)</f>
        <v>0</v>
      </c>
      <c r="BF257" s="177">
        <f>IF(N257="snížená",J257,0)</f>
        <v>0</v>
      </c>
      <c r="BG257" s="177">
        <f>IF(N257="zákl. přenesená",J257,0)</f>
        <v>0</v>
      </c>
      <c r="BH257" s="177">
        <f>IF(N257="sníž. přenesená",J257,0)</f>
        <v>0</v>
      </c>
      <c r="BI257" s="177">
        <f>IF(N257="nulová",J257,0)</f>
        <v>0</v>
      </c>
      <c r="BJ257" s="18" t="s">
        <v>78</v>
      </c>
      <c r="BK257" s="177">
        <f>ROUND(I257*H257,2)</f>
        <v>0</v>
      </c>
      <c r="BL257" s="18" t="s">
        <v>231</v>
      </c>
      <c r="BM257" s="176" t="s">
        <v>361</v>
      </c>
    </row>
    <row r="258" s="2" customFormat="1">
      <c r="A258" s="37"/>
      <c r="B258" s="38"/>
      <c r="C258" s="37"/>
      <c r="D258" s="178" t="s">
        <v>136</v>
      </c>
      <c r="E258" s="37"/>
      <c r="F258" s="179" t="s">
        <v>360</v>
      </c>
      <c r="G258" s="37"/>
      <c r="H258" s="37"/>
      <c r="I258" s="180"/>
      <c r="J258" s="37"/>
      <c r="K258" s="37"/>
      <c r="L258" s="38"/>
      <c r="M258" s="181"/>
      <c r="N258" s="182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136</v>
      </c>
      <c r="AU258" s="18" t="s">
        <v>80</v>
      </c>
    </row>
    <row r="259" s="2" customFormat="1" ht="16.5" customHeight="1">
      <c r="A259" s="37"/>
      <c r="B259" s="164"/>
      <c r="C259" s="165" t="s">
        <v>362</v>
      </c>
      <c r="D259" s="165" t="s">
        <v>129</v>
      </c>
      <c r="E259" s="166" t="s">
        <v>363</v>
      </c>
      <c r="F259" s="167" t="s">
        <v>364</v>
      </c>
      <c r="G259" s="168" t="s">
        <v>151</v>
      </c>
      <c r="H259" s="169">
        <v>2</v>
      </c>
      <c r="I259" s="170"/>
      <c r="J259" s="171">
        <f>ROUND(I259*H259,2)</f>
        <v>0</v>
      </c>
      <c r="K259" s="167" t="s">
        <v>133</v>
      </c>
      <c r="L259" s="38"/>
      <c r="M259" s="172" t="s">
        <v>1</v>
      </c>
      <c r="N259" s="173" t="s">
        <v>38</v>
      </c>
      <c r="O259" s="76"/>
      <c r="P259" s="174">
        <f>O259*H259</f>
        <v>0</v>
      </c>
      <c r="Q259" s="174">
        <v>0.00024000000000000001</v>
      </c>
      <c r="R259" s="174">
        <f>Q259*H259</f>
        <v>0.00048000000000000001</v>
      </c>
      <c r="S259" s="174">
        <v>0</v>
      </c>
      <c r="T259" s="17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76" t="s">
        <v>231</v>
      </c>
      <c r="AT259" s="176" t="s">
        <v>129</v>
      </c>
      <c r="AU259" s="176" t="s">
        <v>80</v>
      </c>
      <c r="AY259" s="18" t="s">
        <v>126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8" t="s">
        <v>78</v>
      </c>
      <c r="BK259" s="177">
        <f>ROUND(I259*H259,2)</f>
        <v>0</v>
      </c>
      <c r="BL259" s="18" t="s">
        <v>231</v>
      </c>
      <c r="BM259" s="176" t="s">
        <v>365</v>
      </c>
    </row>
    <row r="260" s="2" customFormat="1">
      <c r="A260" s="37"/>
      <c r="B260" s="38"/>
      <c r="C260" s="37"/>
      <c r="D260" s="178" t="s">
        <v>136</v>
      </c>
      <c r="E260" s="37"/>
      <c r="F260" s="179" t="s">
        <v>366</v>
      </c>
      <c r="G260" s="37"/>
      <c r="H260" s="37"/>
      <c r="I260" s="180"/>
      <c r="J260" s="37"/>
      <c r="K260" s="37"/>
      <c r="L260" s="38"/>
      <c r="M260" s="181"/>
      <c r="N260" s="182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136</v>
      </c>
      <c r="AU260" s="18" t="s">
        <v>80</v>
      </c>
    </row>
    <row r="261" s="2" customFormat="1">
      <c r="A261" s="37"/>
      <c r="B261" s="38"/>
      <c r="C261" s="37"/>
      <c r="D261" s="183" t="s">
        <v>138</v>
      </c>
      <c r="E261" s="37"/>
      <c r="F261" s="184" t="s">
        <v>367</v>
      </c>
      <c r="G261" s="37"/>
      <c r="H261" s="37"/>
      <c r="I261" s="180"/>
      <c r="J261" s="37"/>
      <c r="K261" s="37"/>
      <c r="L261" s="38"/>
      <c r="M261" s="181"/>
      <c r="N261" s="182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138</v>
      </c>
      <c r="AU261" s="18" t="s">
        <v>80</v>
      </c>
    </row>
    <row r="262" s="2" customFormat="1" ht="16.5" customHeight="1">
      <c r="A262" s="37"/>
      <c r="B262" s="164"/>
      <c r="C262" s="165" t="s">
        <v>368</v>
      </c>
      <c r="D262" s="165" t="s">
        <v>129</v>
      </c>
      <c r="E262" s="166" t="s">
        <v>369</v>
      </c>
      <c r="F262" s="167" t="s">
        <v>370</v>
      </c>
      <c r="G262" s="168" t="s">
        <v>151</v>
      </c>
      <c r="H262" s="169">
        <v>1</v>
      </c>
      <c r="I262" s="170"/>
      <c r="J262" s="171">
        <f>ROUND(I262*H262,2)</f>
        <v>0</v>
      </c>
      <c r="K262" s="167" t="s">
        <v>133</v>
      </c>
      <c r="L262" s="38"/>
      <c r="M262" s="172" t="s">
        <v>1</v>
      </c>
      <c r="N262" s="173" t="s">
        <v>38</v>
      </c>
      <c r="O262" s="76"/>
      <c r="P262" s="174">
        <f>O262*H262</f>
        <v>0</v>
      </c>
      <c r="Q262" s="174">
        <v>0.00027999999999999998</v>
      </c>
      <c r="R262" s="174">
        <f>Q262*H262</f>
        <v>0.00027999999999999998</v>
      </c>
      <c r="S262" s="174">
        <v>0</v>
      </c>
      <c r="T262" s="17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6" t="s">
        <v>231</v>
      </c>
      <c r="AT262" s="176" t="s">
        <v>129</v>
      </c>
      <c r="AU262" s="176" t="s">
        <v>80</v>
      </c>
      <c r="AY262" s="18" t="s">
        <v>126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8" t="s">
        <v>78</v>
      </c>
      <c r="BK262" s="177">
        <f>ROUND(I262*H262,2)</f>
        <v>0</v>
      </c>
      <c r="BL262" s="18" t="s">
        <v>231</v>
      </c>
      <c r="BM262" s="176" t="s">
        <v>371</v>
      </c>
    </row>
    <row r="263" s="2" customFormat="1">
      <c r="A263" s="37"/>
      <c r="B263" s="38"/>
      <c r="C263" s="37"/>
      <c r="D263" s="178" t="s">
        <v>136</v>
      </c>
      <c r="E263" s="37"/>
      <c r="F263" s="179" t="s">
        <v>372</v>
      </c>
      <c r="G263" s="37"/>
      <c r="H263" s="37"/>
      <c r="I263" s="180"/>
      <c r="J263" s="37"/>
      <c r="K263" s="37"/>
      <c r="L263" s="38"/>
      <c r="M263" s="181"/>
      <c r="N263" s="182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136</v>
      </c>
      <c r="AU263" s="18" t="s">
        <v>80</v>
      </c>
    </row>
    <row r="264" s="2" customFormat="1">
      <c r="A264" s="37"/>
      <c r="B264" s="38"/>
      <c r="C264" s="37"/>
      <c r="D264" s="183" t="s">
        <v>138</v>
      </c>
      <c r="E264" s="37"/>
      <c r="F264" s="184" t="s">
        <v>373</v>
      </c>
      <c r="G264" s="37"/>
      <c r="H264" s="37"/>
      <c r="I264" s="180"/>
      <c r="J264" s="37"/>
      <c r="K264" s="37"/>
      <c r="L264" s="38"/>
      <c r="M264" s="181"/>
      <c r="N264" s="182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138</v>
      </c>
      <c r="AU264" s="18" t="s">
        <v>80</v>
      </c>
    </row>
    <row r="265" s="2" customFormat="1" ht="24.15" customHeight="1">
      <c r="A265" s="37"/>
      <c r="B265" s="164"/>
      <c r="C265" s="165" t="s">
        <v>374</v>
      </c>
      <c r="D265" s="165" t="s">
        <v>129</v>
      </c>
      <c r="E265" s="166" t="s">
        <v>375</v>
      </c>
      <c r="F265" s="167" t="s">
        <v>376</v>
      </c>
      <c r="G265" s="168" t="s">
        <v>291</v>
      </c>
      <c r="H265" s="203"/>
      <c r="I265" s="170"/>
      <c r="J265" s="171">
        <f>ROUND(I265*H265,2)</f>
        <v>0</v>
      </c>
      <c r="K265" s="167" t="s">
        <v>133</v>
      </c>
      <c r="L265" s="38"/>
      <c r="M265" s="172" t="s">
        <v>1</v>
      </c>
      <c r="N265" s="173" t="s">
        <v>38</v>
      </c>
      <c r="O265" s="76"/>
      <c r="P265" s="174">
        <f>O265*H265</f>
        <v>0</v>
      </c>
      <c r="Q265" s="174">
        <v>0</v>
      </c>
      <c r="R265" s="174">
        <f>Q265*H265</f>
        <v>0</v>
      </c>
      <c r="S265" s="174">
        <v>0</v>
      </c>
      <c r="T265" s="17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76" t="s">
        <v>231</v>
      </c>
      <c r="AT265" s="176" t="s">
        <v>129</v>
      </c>
      <c r="AU265" s="176" t="s">
        <v>80</v>
      </c>
      <c r="AY265" s="18" t="s">
        <v>126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8" t="s">
        <v>78</v>
      </c>
      <c r="BK265" s="177">
        <f>ROUND(I265*H265,2)</f>
        <v>0</v>
      </c>
      <c r="BL265" s="18" t="s">
        <v>231</v>
      </c>
      <c r="BM265" s="176" t="s">
        <v>377</v>
      </c>
    </row>
    <row r="266" s="2" customFormat="1">
      <c r="A266" s="37"/>
      <c r="B266" s="38"/>
      <c r="C266" s="37"/>
      <c r="D266" s="178" t="s">
        <v>136</v>
      </c>
      <c r="E266" s="37"/>
      <c r="F266" s="179" t="s">
        <v>378</v>
      </c>
      <c r="G266" s="37"/>
      <c r="H266" s="37"/>
      <c r="I266" s="180"/>
      <c r="J266" s="37"/>
      <c r="K266" s="37"/>
      <c r="L266" s="38"/>
      <c r="M266" s="181"/>
      <c r="N266" s="182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136</v>
      </c>
      <c r="AU266" s="18" t="s">
        <v>80</v>
      </c>
    </row>
    <row r="267" s="2" customFormat="1">
      <c r="A267" s="37"/>
      <c r="B267" s="38"/>
      <c r="C267" s="37"/>
      <c r="D267" s="183" t="s">
        <v>138</v>
      </c>
      <c r="E267" s="37"/>
      <c r="F267" s="184" t="s">
        <v>379</v>
      </c>
      <c r="G267" s="37"/>
      <c r="H267" s="37"/>
      <c r="I267" s="180"/>
      <c r="J267" s="37"/>
      <c r="K267" s="37"/>
      <c r="L267" s="38"/>
      <c r="M267" s="181"/>
      <c r="N267" s="182"/>
      <c r="O267" s="76"/>
      <c r="P267" s="76"/>
      <c r="Q267" s="76"/>
      <c r="R267" s="76"/>
      <c r="S267" s="76"/>
      <c r="T267" s="7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138</v>
      </c>
      <c r="AU267" s="18" t="s">
        <v>80</v>
      </c>
    </row>
    <row r="268" s="12" customFormat="1" ht="22.8" customHeight="1">
      <c r="A268" s="12"/>
      <c r="B268" s="151"/>
      <c r="C268" s="12"/>
      <c r="D268" s="152" t="s">
        <v>72</v>
      </c>
      <c r="E268" s="162" t="s">
        <v>380</v>
      </c>
      <c r="F268" s="162" t="s">
        <v>381</v>
      </c>
      <c r="G268" s="12"/>
      <c r="H268" s="12"/>
      <c r="I268" s="154"/>
      <c r="J268" s="163">
        <f>BK268</f>
        <v>0</v>
      </c>
      <c r="K268" s="12"/>
      <c r="L268" s="151"/>
      <c r="M268" s="156"/>
      <c r="N268" s="157"/>
      <c r="O268" s="157"/>
      <c r="P268" s="158">
        <f>SUM(P269:P271)</f>
        <v>0</v>
      </c>
      <c r="Q268" s="157"/>
      <c r="R268" s="158">
        <f>SUM(R269:R271)</f>
        <v>0.0018500000000000001</v>
      </c>
      <c r="S268" s="157"/>
      <c r="T268" s="159">
        <f>SUM(T269:T271)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2" t="s">
        <v>80</v>
      </c>
      <c r="AT268" s="160" t="s">
        <v>72</v>
      </c>
      <c r="AU268" s="160" t="s">
        <v>78</v>
      </c>
      <c r="AY268" s="152" t="s">
        <v>126</v>
      </c>
      <c r="BK268" s="161">
        <f>SUM(BK269:BK271)</f>
        <v>0</v>
      </c>
    </row>
    <row r="269" s="2" customFormat="1" ht="24.15" customHeight="1">
      <c r="A269" s="37"/>
      <c r="B269" s="164"/>
      <c r="C269" s="165" t="s">
        <v>382</v>
      </c>
      <c r="D269" s="165" t="s">
        <v>129</v>
      </c>
      <c r="E269" s="166" t="s">
        <v>383</v>
      </c>
      <c r="F269" s="167" t="s">
        <v>384</v>
      </c>
      <c r="G269" s="168" t="s">
        <v>151</v>
      </c>
      <c r="H269" s="169">
        <v>5</v>
      </c>
      <c r="I269" s="170"/>
      <c r="J269" s="171">
        <f>ROUND(I269*H269,2)</f>
        <v>0</v>
      </c>
      <c r="K269" s="167" t="s">
        <v>133</v>
      </c>
      <c r="L269" s="38"/>
      <c r="M269" s="172" t="s">
        <v>1</v>
      </c>
      <c r="N269" s="173" t="s">
        <v>38</v>
      </c>
      <c r="O269" s="76"/>
      <c r="P269" s="174">
        <f>O269*H269</f>
        <v>0</v>
      </c>
      <c r="Q269" s="174">
        <v>0.00036999999999999999</v>
      </c>
      <c r="R269" s="174">
        <f>Q269*H269</f>
        <v>0.0018500000000000001</v>
      </c>
      <c r="S269" s="174">
        <v>0</v>
      </c>
      <c r="T269" s="17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76" t="s">
        <v>134</v>
      </c>
      <c r="AT269" s="176" t="s">
        <v>129</v>
      </c>
      <c r="AU269" s="176" t="s">
        <v>80</v>
      </c>
      <c r="AY269" s="18" t="s">
        <v>126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8" t="s">
        <v>78</v>
      </c>
      <c r="BK269" s="177">
        <f>ROUND(I269*H269,2)</f>
        <v>0</v>
      </c>
      <c r="BL269" s="18" t="s">
        <v>134</v>
      </c>
      <c r="BM269" s="176" t="s">
        <v>385</v>
      </c>
    </row>
    <row r="270" s="2" customFormat="1">
      <c r="A270" s="37"/>
      <c r="B270" s="38"/>
      <c r="C270" s="37"/>
      <c r="D270" s="178" t="s">
        <v>136</v>
      </c>
      <c r="E270" s="37"/>
      <c r="F270" s="179" t="s">
        <v>386</v>
      </c>
      <c r="G270" s="37"/>
      <c r="H270" s="37"/>
      <c r="I270" s="180"/>
      <c r="J270" s="37"/>
      <c r="K270" s="37"/>
      <c r="L270" s="38"/>
      <c r="M270" s="181"/>
      <c r="N270" s="182"/>
      <c r="O270" s="76"/>
      <c r="P270" s="76"/>
      <c r="Q270" s="76"/>
      <c r="R270" s="76"/>
      <c r="S270" s="76"/>
      <c r="T270" s="7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136</v>
      </c>
      <c r="AU270" s="18" t="s">
        <v>80</v>
      </c>
    </row>
    <row r="271" s="2" customFormat="1">
      <c r="A271" s="37"/>
      <c r="B271" s="38"/>
      <c r="C271" s="37"/>
      <c r="D271" s="183" t="s">
        <v>138</v>
      </c>
      <c r="E271" s="37"/>
      <c r="F271" s="184" t="s">
        <v>387</v>
      </c>
      <c r="G271" s="37"/>
      <c r="H271" s="37"/>
      <c r="I271" s="180"/>
      <c r="J271" s="37"/>
      <c r="K271" s="37"/>
      <c r="L271" s="38"/>
      <c r="M271" s="181"/>
      <c r="N271" s="182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138</v>
      </c>
      <c r="AU271" s="18" t="s">
        <v>80</v>
      </c>
    </row>
    <row r="272" s="12" customFormat="1" ht="22.8" customHeight="1">
      <c r="A272" s="12"/>
      <c r="B272" s="151"/>
      <c r="C272" s="12"/>
      <c r="D272" s="152" t="s">
        <v>72</v>
      </c>
      <c r="E272" s="162" t="s">
        <v>388</v>
      </c>
      <c r="F272" s="162" t="s">
        <v>389</v>
      </c>
      <c r="G272" s="12"/>
      <c r="H272" s="12"/>
      <c r="I272" s="154"/>
      <c r="J272" s="163">
        <f>BK272</f>
        <v>0</v>
      </c>
      <c r="K272" s="12"/>
      <c r="L272" s="151"/>
      <c r="M272" s="156"/>
      <c r="N272" s="157"/>
      <c r="O272" s="157"/>
      <c r="P272" s="158">
        <f>SUM(P273:P288)</f>
        <v>0</v>
      </c>
      <c r="Q272" s="157"/>
      <c r="R272" s="158">
        <f>SUM(R273:R288)</f>
        <v>0.015450000000000002</v>
      </c>
      <c r="S272" s="157"/>
      <c r="T272" s="159">
        <f>SUM(T273:T288)</f>
        <v>0.17850000000000002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2" t="s">
        <v>80</v>
      </c>
      <c r="AT272" s="160" t="s">
        <v>72</v>
      </c>
      <c r="AU272" s="160" t="s">
        <v>78</v>
      </c>
      <c r="AY272" s="152" t="s">
        <v>126</v>
      </c>
      <c r="BK272" s="161">
        <f>SUM(BK273:BK288)</f>
        <v>0</v>
      </c>
    </row>
    <row r="273" s="2" customFormat="1" ht="24.15" customHeight="1">
      <c r="A273" s="37"/>
      <c r="B273" s="164"/>
      <c r="C273" s="165" t="s">
        <v>390</v>
      </c>
      <c r="D273" s="165" t="s">
        <v>129</v>
      </c>
      <c r="E273" s="166" t="s">
        <v>391</v>
      </c>
      <c r="F273" s="167" t="s">
        <v>392</v>
      </c>
      <c r="G273" s="168" t="s">
        <v>151</v>
      </c>
      <c r="H273" s="169">
        <v>5</v>
      </c>
      <c r="I273" s="170"/>
      <c r="J273" s="171">
        <f>ROUND(I273*H273,2)</f>
        <v>0</v>
      </c>
      <c r="K273" s="167" t="s">
        <v>133</v>
      </c>
      <c r="L273" s="38"/>
      <c r="M273" s="172" t="s">
        <v>1</v>
      </c>
      <c r="N273" s="173" t="s">
        <v>38</v>
      </c>
      <c r="O273" s="76"/>
      <c r="P273" s="174">
        <f>O273*H273</f>
        <v>0</v>
      </c>
      <c r="Q273" s="174">
        <v>0</v>
      </c>
      <c r="R273" s="174">
        <f>Q273*H273</f>
        <v>0</v>
      </c>
      <c r="S273" s="174">
        <v>0</v>
      </c>
      <c r="T273" s="17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76" t="s">
        <v>231</v>
      </c>
      <c r="AT273" s="176" t="s">
        <v>129</v>
      </c>
      <c r="AU273" s="176" t="s">
        <v>80</v>
      </c>
      <c r="AY273" s="18" t="s">
        <v>126</v>
      </c>
      <c r="BE273" s="177">
        <f>IF(N273="základní",J273,0)</f>
        <v>0</v>
      </c>
      <c r="BF273" s="177">
        <f>IF(N273="snížená",J273,0)</f>
        <v>0</v>
      </c>
      <c r="BG273" s="177">
        <f>IF(N273="zákl. přenesená",J273,0)</f>
        <v>0</v>
      </c>
      <c r="BH273" s="177">
        <f>IF(N273="sníž. přenesená",J273,0)</f>
        <v>0</v>
      </c>
      <c r="BI273" s="177">
        <f>IF(N273="nulová",J273,0)</f>
        <v>0</v>
      </c>
      <c r="BJ273" s="18" t="s">
        <v>78</v>
      </c>
      <c r="BK273" s="177">
        <f>ROUND(I273*H273,2)</f>
        <v>0</v>
      </c>
      <c r="BL273" s="18" t="s">
        <v>231</v>
      </c>
      <c r="BM273" s="176" t="s">
        <v>393</v>
      </c>
    </row>
    <row r="274" s="2" customFormat="1">
      <c r="A274" s="37"/>
      <c r="B274" s="38"/>
      <c r="C274" s="37"/>
      <c r="D274" s="178" t="s">
        <v>136</v>
      </c>
      <c r="E274" s="37"/>
      <c r="F274" s="179" t="s">
        <v>394</v>
      </c>
      <c r="G274" s="37"/>
      <c r="H274" s="37"/>
      <c r="I274" s="180"/>
      <c r="J274" s="37"/>
      <c r="K274" s="37"/>
      <c r="L274" s="38"/>
      <c r="M274" s="181"/>
      <c r="N274" s="182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136</v>
      </c>
      <c r="AU274" s="18" t="s">
        <v>80</v>
      </c>
    </row>
    <row r="275" s="2" customFormat="1">
      <c r="A275" s="37"/>
      <c r="B275" s="38"/>
      <c r="C275" s="37"/>
      <c r="D275" s="183" t="s">
        <v>138</v>
      </c>
      <c r="E275" s="37"/>
      <c r="F275" s="184" t="s">
        <v>395</v>
      </c>
      <c r="G275" s="37"/>
      <c r="H275" s="37"/>
      <c r="I275" s="180"/>
      <c r="J275" s="37"/>
      <c r="K275" s="37"/>
      <c r="L275" s="38"/>
      <c r="M275" s="181"/>
      <c r="N275" s="182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138</v>
      </c>
      <c r="AU275" s="18" t="s">
        <v>80</v>
      </c>
    </row>
    <row r="276" s="2" customFormat="1" ht="16.5" customHeight="1">
      <c r="A276" s="37"/>
      <c r="B276" s="164"/>
      <c r="C276" s="165" t="s">
        <v>396</v>
      </c>
      <c r="D276" s="165" t="s">
        <v>129</v>
      </c>
      <c r="E276" s="166" t="s">
        <v>397</v>
      </c>
      <c r="F276" s="167" t="s">
        <v>398</v>
      </c>
      <c r="G276" s="168" t="s">
        <v>132</v>
      </c>
      <c r="H276" s="169">
        <v>7.5</v>
      </c>
      <c r="I276" s="170"/>
      <c r="J276" s="171">
        <f>ROUND(I276*H276,2)</f>
        <v>0</v>
      </c>
      <c r="K276" s="167" t="s">
        <v>133</v>
      </c>
      <c r="L276" s="38"/>
      <c r="M276" s="172" t="s">
        <v>1</v>
      </c>
      <c r="N276" s="173" t="s">
        <v>38</v>
      </c>
      <c r="O276" s="76"/>
      <c r="P276" s="174">
        <f>O276*H276</f>
        <v>0</v>
      </c>
      <c r="Q276" s="174">
        <v>0</v>
      </c>
      <c r="R276" s="174">
        <f>Q276*H276</f>
        <v>0</v>
      </c>
      <c r="S276" s="174">
        <v>0.023800000000000002</v>
      </c>
      <c r="T276" s="175">
        <f>S276*H276</f>
        <v>0.17850000000000002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76" t="s">
        <v>231</v>
      </c>
      <c r="AT276" s="176" t="s">
        <v>129</v>
      </c>
      <c r="AU276" s="176" t="s">
        <v>80</v>
      </c>
      <c r="AY276" s="18" t="s">
        <v>126</v>
      </c>
      <c r="BE276" s="177">
        <f>IF(N276="základní",J276,0)</f>
        <v>0</v>
      </c>
      <c r="BF276" s="177">
        <f>IF(N276="snížená",J276,0)</f>
        <v>0</v>
      </c>
      <c r="BG276" s="177">
        <f>IF(N276="zákl. přenesená",J276,0)</f>
        <v>0</v>
      </c>
      <c r="BH276" s="177">
        <f>IF(N276="sníž. přenesená",J276,0)</f>
        <v>0</v>
      </c>
      <c r="BI276" s="177">
        <f>IF(N276="nulová",J276,0)</f>
        <v>0</v>
      </c>
      <c r="BJ276" s="18" t="s">
        <v>78</v>
      </c>
      <c r="BK276" s="177">
        <f>ROUND(I276*H276,2)</f>
        <v>0</v>
      </c>
      <c r="BL276" s="18" t="s">
        <v>231</v>
      </c>
      <c r="BM276" s="176" t="s">
        <v>399</v>
      </c>
    </row>
    <row r="277" s="2" customFormat="1">
      <c r="A277" s="37"/>
      <c r="B277" s="38"/>
      <c r="C277" s="37"/>
      <c r="D277" s="178" t="s">
        <v>136</v>
      </c>
      <c r="E277" s="37"/>
      <c r="F277" s="179" t="s">
        <v>400</v>
      </c>
      <c r="G277" s="37"/>
      <c r="H277" s="37"/>
      <c r="I277" s="180"/>
      <c r="J277" s="37"/>
      <c r="K277" s="37"/>
      <c r="L277" s="38"/>
      <c r="M277" s="181"/>
      <c r="N277" s="182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136</v>
      </c>
      <c r="AU277" s="18" t="s">
        <v>80</v>
      </c>
    </row>
    <row r="278" s="2" customFormat="1">
      <c r="A278" s="37"/>
      <c r="B278" s="38"/>
      <c r="C278" s="37"/>
      <c r="D278" s="183" t="s">
        <v>138</v>
      </c>
      <c r="E278" s="37"/>
      <c r="F278" s="184" t="s">
        <v>401</v>
      </c>
      <c r="G278" s="37"/>
      <c r="H278" s="37"/>
      <c r="I278" s="180"/>
      <c r="J278" s="37"/>
      <c r="K278" s="37"/>
      <c r="L278" s="38"/>
      <c r="M278" s="181"/>
      <c r="N278" s="182"/>
      <c r="O278" s="76"/>
      <c r="P278" s="76"/>
      <c r="Q278" s="76"/>
      <c r="R278" s="76"/>
      <c r="S278" s="76"/>
      <c r="T278" s="7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138</v>
      </c>
      <c r="AU278" s="18" t="s">
        <v>80</v>
      </c>
    </row>
    <row r="279" s="13" customFormat="1">
      <c r="A279" s="13"/>
      <c r="B279" s="185"/>
      <c r="C279" s="13"/>
      <c r="D279" s="178" t="s">
        <v>140</v>
      </c>
      <c r="E279" s="186" t="s">
        <v>1</v>
      </c>
      <c r="F279" s="187" t="s">
        <v>402</v>
      </c>
      <c r="G279" s="13"/>
      <c r="H279" s="188">
        <v>7.5</v>
      </c>
      <c r="I279" s="189"/>
      <c r="J279" s="13"/>
      <c r="K279" s="13"/>
      <c r="L279" s="185"/>
      <c r="M279" s="190"/>
      <c r="N279" s="191"/>
      <c r="O279" s="191"/>
      <c r="P279" s="191"/>
      <c r="Q279" s="191"/>
      <c r="R279" s="191"/>
      <c r="S279" s="191"/>
      <c r="T279" s="19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6" t="s">
        <v>140</v>
      </c>
      <c r="AU279" s="186" t="s">
        <v>80</v>
      </c>
      <c r="AV279" s="13" t="s">
        <v>80</v>
      </c>
      <c r="AW279" s="13" t="s">
        <v>30</v>
      </c>
      <c r="AX279" s="13" t="s">
        <v>78</v>
      </c>
      <c r="AY279" s="186" t="s">
        <v>126</v>
      </c>
    </row>
    <row r="280" s="2" customFormat="1" ht="16.5" customHeight="1">
      <c r="A280" s="37"/>
      <c r="B280" s="164"/>
      <c r="C280" s="165" t="s">
        <v>403</v>
      </c>
      <c r="D280" s="165" t="s">
        <v>129</v>
      </c>
      <c r="E280" s="166" t="s">
        <v>404</v>
      </c>
      <c r="F280" s="167" t="s">
        <v>405</v>
      </c>
      <c r="G280" s="168" t="s">
        <v>132</v>
      </c>
      <c r="H280" s="169">
        <v>7.5</v>
      </c>
      <c r="I280" s="170"/>
      <c r="J280" s="171">
        <f>ROUND(I280*H280,2)</f>
        <v>0</v>
      </c>
      <c r="K280" s="167" t="s">
        <v>133</v>
      </c>
      <c r="L280" s="38"/>
      <c r="M280" s="172" t="s">
        <v>1</v>
      </c>
      <c r="N280" s="173" t="s">
        <v>38</v>
      </c>
      <c r="O280" s="76"/>
      <c r="P280" s="174">
        <f>O280*H280</f>
        <v>0</v>
      </c>
      <c r="Q280" s="174">
        <v>0.0020600000000000002</v>
      </c>
      <c r="R280" s="174">
        <f>Q280*H280</f>
        <v>0.015450000000000002</v>
      </c>
      <c r="S280" s="174">
        <v>0</v>
      </c>
      <c r="T280" s="17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76" t="s">
        <v>231</v>
      </c>
      <c r="AT280" s="176" t="s">
        <v>129</v>
      </c>
      <c r="AU280" s="176" t="s">
        <v>80</v>
      </c>
      <c r="AY280" s="18" t="s">
        <v>126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8" t="s">
        <v>78</v>
      </c>
      <c r="BK280" s="177">
        <f>ROUND(I280*H280,2)</f>
        <v>0</v>
      </c>
      <c r="BL280" s="18" t="s">
        <v>231</v>
      </c>
      <c r="BM280" s="176" t="s">
        <v>406</v>
      </c>
    </row>
    <row r="281" s="2" customFormat="1">
      <c r="A281" s="37"/>
      <c r="B281" s="38"/>
      <c r="C281" s="37"/>
      <c r="D281" s="178" t="s">
        <v>136</v>
      </c>
      <c r="E281" s="37"/>
      <c r="F281" s="179" t="s">
        <v>407</v>
      </c>
      <c r="G281" s="37"/>
      <c r="H281" s="37"/>
      <c r="I281" s="180"/>
      <c r="J281" s="37"/>
      <c r="K281" s="37"/>
      <c r="L281" s="38"/>
      <c r="M281" s="181"/>
      <c r="N281" s="182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136</v>
      </c>
      <c r="AU281" s="18" t="s">
        <v>80</v>
      </c>
    </row>
    <row r="282" s="2" customFormat="1">
      <c r="A282" s="37"/>
      <c r="B282" s="38"/>
      <c r="C282" s="37"/>
      <c r="D282" s="183" t="s">
        <v>138</v>
      </c>
      <c r="E282" s="37"/>
      <c r="F282" s="184" t="s">
        <v>408</v>
      </c>
      <c r="G282" s="37"/>
      <c r="H282" s="37"/>
      <c r="I282" s="180"/>
      <c r="J282" s="37"/>
      <c r="K282" s="37"/>
      <c r="L282" s="38"/>
      <c r="M282" s="181"/>
      <c r="N282" s="182"/>
      <c r="O282" s="76"/>
      <c r="P282" s="76"/>
      <c r="Q282" s="76"/>
      <c r="R282" s="76"/>
      <c r="S282" s="76"/>
      <c r="T282" s="7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138</v>
      </c>
      <c r="AU282" s="18" t="s">
        <v>80</v>
      </c>
    </row>
    <row r="283" s="2" customFormat="1" ht="16.5" customHeight="1">
      <c r="A283" s="37"/>
      <c r="B283" s="164"/>
      <c r="C283" s="165" t="s">
        <v>409</v>
      </c>
      <c r="D283" s="165" t="s">
        <v>129</v>
      </c>
      <c r="E283" s="166" t="s">
        <v>410</v>
      </c>
      <c r="F283" s="167" t="s">
        <v>411</v>
      </c>
      <c r="G283" s="168" t="s">
        <v>132</v>
      </c>
      <c r="H283" s="169">
        <v>7.5</v>
      </c>
      <c r="I283" s="170"/>
      <c r="J283" s="171">
        <f>ROUND(I283*H283,2)</f>
        <v>0</v>
      </c>
      <c r="K283" s="167" t="s">
        <v>133</v>
      </c>
      <c r="L283" s="38"/>
      <c r="M283" s="172" t="s">
        <v>1</v>
      </c>
      <c r="N283" s="173" t="s">
        <v>38</v>
      </c>
      <c r="O283" s="76"/>
      <c r="P283" s="174">
        <f>O283*H283</f>
        <v>0</v>
      </c>
      <c r="Q283" s="174">
        <v>0</v>
      </c>
      <c r="R283" s="174">
        <f>Q283*H283</f>
        <v>0</v>
      </c>
      <c r="S283" s="174">
        <v>0</v>
      </c>
      <c r="T283" s="17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76" t="s">
        <v>231</v>
      </c>
      <c r="AT283" s="176" t="s">
        <v>129</v>
      </c>
      <c r="AU283" s="176" t="s">
        <v>80</v>
      </c>
      <c r="AY283" s="18" t="s">
        <v>126</v>
      </c>
      <c r="BE283" s="177">
        <f>IF(N283="základní",J283,0)</f>
        <v>0</v>
      </c>
      <c r="BF283" s="177">
        <f>IF(N283="snížená",J283,0)</f>
        <v>0</v>
      </c>
      <c r="BG283" s="177">
        <f>IF(N283="zákl. přenesená",J283,0)</f>
        <v>0</v>
      </c>
      <c r="BH283" s="177">
        <f>IF(N283="sníž. přenesená",J283,0)</f>
        <v>0</v>
      </c>
      <c r="BI283" s="177">
        <f>IF(N283="nulová",J283,0)</f>
        <v>0</v>
      </c>
      <c r="BJ283" s="18" t="s">
        <v>78</v>
      </c>
      <c r="BK283" s="177">
        <f>ROUND(I283*H283,2)</f>
        <v>0</v>
      </c>
      <c r="BL283" s="18" t="s">
        <v>231</v>
      </c>
      <c r="BM283" s="176" t="s">
        <v>412</v>
      </c>
    </row>
    <row r="284" s="2" customFormat="1">
      <c r="A284" s="37"/>
      <c r="B284" s="38"/>
      <c r="C284" s="37"/>
      <c r="D284" s="178" t="s">
        <v>136</v>
      </c>
      <c r="E284" s="37"/>
      <c r="F284" s="179" t="s">
        <v>413</v>
      </c>
      <c r="G284" s="37"/>
      <c r="H284" s="37"/>
      <c r="I284" s="180"/>
      <c r="J284" s="37"/>
      <c r="K284" s="37"/>
      <c r="L284" s="38"/>
      <c r="M284" s="181"/>
      <c r="N284" s="182"/>
      <c r="O284" s="76"/>
      <c r="P284" s="76"/>
      <c r="Q284" s="76"/>
      <c r="R284" s="76"/>
      <c r="S284" s="76"/>
      <c r="T284" s="7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8" t="s">
        <v>136</v>
      </c>
      <c r="AU284" s="18" t="s">
        <v>80</v>
      </c>
    </row>
    <row r="285" s="2" customFormat="1">
      <c r="A285" s="37"/>
      <c r="B285" s="38"/>
      <c r="C285" s="37"/>
      <c r="D285" s="183" t="s">
        <v>138</v>
      </c>
      <c r="E285" s="37"/>
      <c r="F285" s="184" t="s">
        <v>414</v>
      </c>
      <c r="G285" s="37"/>
      <c r="H285" s="37"/>
      <c r="I285" s="180"/>
      <c r="J285" s="37"/>
      <c r="K285" s="37"/>
      <c r="L285" s="38"/>
      <c r="M285" s="181"/>
      <c r="N285" s="182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138</v>
      </c>
      <c r="AU285" s="18" t="s">
        <v>80</v>
      </c>
    </row>
    <row r="286" s="2" customFormat="1" ht="24.15" customHeight="1">
      <c r="A286" s="37"/>
      <c r="B286" s="164"/>
      <c r="C286" s="165" t="s">
        <v>415</v>
      </c>
      <c r="D286" s="165" t="s">
        <v>129</v>
      </c>
      <c r="E286" s="166" t="s">
        <v>416</v>
      </c>
      <c r="F286" s="167" t="s">
        <v>417</v>
      </c>
      <c r="G286" s="168" t="s">
        <v>291</v>
      </c>
      <c r="H286" s="203"/>
      <c r="I286" s="170"/>
      <c r="J286" s="171">
        <f>ROUND(I286*H286,2)</f>
        <v>0</v>
      </c>
      <c r="K286" s="167" t="s">
        <v>133</v>
      </c>
      <c r="L286" s="38"/>
      <c r="M286" s="172" t="s">
        <v>1</v>
      </c>
      <c r="N286" s="173" t="s">
        <v>38</v>
      </c>
      <c r="O286" s="76"/>
      <c r="P286" s="174">
        <f>O286*H286</f>
        <v>0</v>
      </c>
      <c r="Q286" s="174">
        <v>0</v>
      </c>
      <c r="R286" s="174">
        <f>Q286*H286</f>
        <v>0</v>
      </c>
      <c r="S286" s="174">
        <v>0</v>
      </c>
      <c r="T286" s="17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76" t="s">
        <v>231</v>
      </c>
      <c r="AT286" s="176" t="s">
        <v>129</v>
      </c>
      <c r="AU286" s="176" t="s">
        <v>80</v>
      </c>
      <c r="AY286" s="18" t="s">
        <v>126</v>
      </c>
      <c r="BE286" s="177">
        <f>IF(N286="základní",J286,0)</f>
        <v>0</v>
      </c>
      <c r="BF286" s="177">
        <f>IF(N286="snížená",J286,0)</f>
        <v>0</v>
      </c>
      <c r="BG286" s="177">
        <f>IF(N286="zákl. přenesená",J286,0)</f>
        <v>0</v>
      </c>
      <c r="BH286" s="177">
        <f>IF(N286="sníž. přenesená",J286,0)</f>
        <v>0</v>
      </c>
      <c r="BI286" s="177">
        <f>IF(N286="nulová",J286,0)</f>
        <v>0</v>
      </c>
      <c r="BJ286" s="18" t="s">
        <v>78</v>
      </c>
      <c r="BK286" s="177">
        <f>ROUND(I286*H286,2)</f>
        <v>0</v>
      </c>
      <c r="BL286" s="18" t="s">
        <v>231</v>
      </c>
      <c r="BM286" s="176" t="s">
        <v>418</v>
      </c>
    </row>
    <row r="287" s="2" customFormat="1">
      <c r="A287" s="37"/>
      <c r="B287" s="38"/>
      <c r="C287" s="37"/>
      <c r="D287" s="178" t="s">
        <v>136</v>
      </c>
      <c r="E287" s="37"/>
      <c r="F287" s="179" t="s">
        <v>419</v>
      </c>
      <c r="G287" s="37"/>
      <c r="H287" s="37"/>
      <c r="I287" s="180"/>
      <c r="J287" s="37"/>
      <c r="K287" s="37"/>
      <c r="L287" s="38"/>
      <c r="M287" s="181"/>
      <c r="N287" s="182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136</v>
      </c>
      <c r="AU287" s="18" t="s">
        <v>80</v>
      </c>
    </row>
    <row r="288" s="2" customFormat="1">
      <c r="A288" s="37"/>
      <c r="B288" s="38"/>
      <c r="C288" s="37"/>
      <c r="D288" s="183" t="s">
        <v>138</v>
      </c>
      <c r="E288" s="37"/>
      <c r="F288" s="184" t="s">
        <v>420</v>
      </c>
      <c r="G288" s="37"/>
      <c r="H288" s="37"/>
      <c r="I288" s="180"/>
      <c r="J288" s="37"/>
      <c r="K288" s="37"/>
      <c r="L288" s="38"/>
      <c r="M288" s="181"/>
      <c r="N288" s="182"/>
      <c r="O288" s="76"/>
      <c r="P288" s="76"/>
      <c r="Q288" s="76"/>
      <c r="R288" s="76"/>
      <c r="S288" s="76"/>
      <c r="T288" s="7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138</v>
      </c>
      <c r="AU288" s="18" t="s">
        <v>80</v>
      </c>
    </row>
    <row r="289" s="12" customFormat="1" ht="22.8" customHeight="1">
      <c r="A289" s="12"/>
      <c r="B289" s="151"/>
      <c r="C289" s="12"/>
      <c r="D289" s="152" t="s">
        <v>72</v>
      </c>
      <c r="E289" s="162" t="s">
        <v>421</v>
      </c>
      <c r="F289" s="162" t="s">
        <v>422</v>
      </c>
      <c r="G289" s="12"/>
      <c r="H289" s="12"/>
      <c r="I289" s="154"/>
      <c r="J289" s="163">
        <f>BK289</f>
        <v>0</v>
      </c>
      <c r="K289" s="12"/>
      <c r="L289" s="151"/>
      <c r="M289" s="156"/>
      <c r="N289" s="157"/>
      <c r="O289" s="157"/>
      <c r="P289" s="158">
        <f>SUM(P290:P411)</f>
        <v>0</v>
      </c>
      <c r="Q289" s="157"/>
      <c r="R289" s="158">
        <f>SUM(R290:R411)</f>
        <v>0</v>
      </c>
      <c r="S289" s="157"/>
      <c r="T289" s="159">
        <f>SUM(T290:T411)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52" t="s">
        <v>80</v>
      </c>
      <c r="AT289" s="160" t="s">
        <v>72</v>
      </c>
      <c r="AU289" s="160" t="s">
        <v>78</v>
      </c>
      <c r="AY289" s="152" t="s">
        <v>126</v>
      </c>
      <c r="BK289" s="161">
        <f>SUM(BK290:BK411)</f>
        <v>0</v>
      </c>
    </row>
    <row r="290" s="2" customFormat="1" ht="24.15" customHeight="1">
      <c r="A290" s="37"/>
      <c r="B290" s="164"/>
      <c r="C290" s="165" t="s">
        <v>423</v>
      </c>
      <c r="D290" s="165" t="s">
        <v>129</v>
      </c>
      <c r="E290" s="166" t="s">
        <v>424</v>
      </c>
      <c r="F290" s="167" t="s">
        <v>425</v>
      </c>
      <c r="G290" s="168" t="s">
        <v>426</v>
      </c>
      <c r="H290" s="169">
        <v>4</v>
      </c>
      <c r="I290" s="170"/>
      <c r="J290" s="171">
        <f>ROUND(I290*H290,2)</f>
        <v>0</v>
      </c>
      <c r="K290" s="167" t="s">
        <v>1</v>
      </c>
      <c r="L290" s="38"/>
      <c r="M290" s="172" t="s">
        <v>1</v>
      </c>
      <c r="N290" s="173" t="s">
        <v>38</v>
      </c>
      <c r="O290" s="76"/>
      <c r="P290" s="174">
        <f>O290*H290</f>
        <v>0</v>
      </c>
      <c r="Q290" s="174">
        <v>0</v>
      </c>
      <c r="R290" s="174">
        <f>Q290*H290</f>
        <v>0</v>
      </c>
      <c r="S290" s="174">
        <v>0</v>
      </c>
      <c r="T290" s="17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76" t="s">
        <v>134</v>
      </c>
      <c r="AT290" s="176" t="s">
        <v>129</v>
      </c>
      <c r="AU290" s="176" t="s">
        <v>80</v>
      </c>
      <c r="AY290" s="18" t="s">
        <v>126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8" t="s">
        <v>78</v>
      </c>
      <c r="BK290" s="177">
        <f>ROUND(I290*H290,2)</f>
        <v>0</v>
      </c>
      <c r="BL290" s="18" t="s">
        <v>134</v>
      </c>
      <c r="BM290" s="176" t="s">
        <v>427</v>
      </c>
    </row>
    <row r="291" s="2" customFormat="1">
      <c r="A291" s="37"/>
      <c r="B291" s="38"/>
      <c r="C291" s="37"/>
      <c r="D291" s="178" t="s">
        <v>136</v>
      </c>
      <c r="E291" s="37"/>
      <c r="F291" s="179" t="s">
        <v>425</v>
      </c>
      <c r="G291" s="37"/>
      <c r="H291" s="37"/>
      <c r="I291" s="180"/>
      <c r="J291" s="37"/>
      <c r="K291" s="37"/>
      <c r="L291" s="38"/>
      <c r="M291" s="181"/>
      <c r="N291" s="182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136</v>
      </c>
      <c r="AU291" s="18" t="s">
        <v>80</v>
      </c>
    </row>
    <row r="292" s="2" customFormat="1" ht="24.15" customHeight="1">
      <c r="A292" s="37"/>
      <c r="B292" s="164"/>
      <c r="C292" s="165" t="s">
        <v>428</v>
      </c>
      <c r="D292" s="165" t="s">
        <v>129</v>
      </c>
      <c r="E292" s="166" t="s">
        <v>429</v>
      </c>
      <c r="F292" s="167" t="s">
        <v>430</v>
      </c>
      <c r="G292" s="168" t="s">
        <v>426</v>
      </c>
      <c r="H292" s="169">
        <v>4</v>
      </c>
      <c r="I292" s="170"/>
      <c r="J292" s="171">
        <f>ROUND(I292*H292,2)</f>
        <v>0</v>
      </c>
      <c r="K292" s="167" t="s">
        <v>1</v>
      </c>
      <c r="L292" s="38"/>
      <c r="M292" s="172" t="s">
        <v>1</v>
      </c>
      <c r="N292" s="173" t="s">
        <v>38</v>
      </c>
      <c r="O292" s="76"/>
      <c r="P292" s="174">
        <f>O292*H292</f>
        <v>0</v>
      </c>
      <c r="Q292" s="174">
        <v>0</v>
      </c>
      <c r="R292" s="174">
        <f>Q292*H292</f>
        <v>0</v>
      </c>
      <c r="S292" s="174">
        <v>0</v>
      </c>
      <c r="T292" s="17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76" t="s">
        <v>134</v>
      </c>
      <c r="AT292" s="176" t="s">
        <v>129</v>
      </c>
      <c r="AU292" s="176" t="s">
        <v>80</v>
      </c>
      <c r="AY292" s="18" t="s">
        <v>126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8" t="s">
        <v>78</v>
      </c>
      <c r="BK292" s="177">
        <f>ROUND(I292*H292,2)</f>
        <v>0</v>
      </c>
      <c r="BL292" s="18" t="s">
        <v>134</v>
      </c>
      <c r="BM292" s="176" t="s">
        <v>431</v>
      </c>
    </row>
    <row r="293" s="2" customFormat="1">
      <c r="A293" s="37"/>
      <c r="B293" s="38"/>
      <c r="C293" s="37"/>
      <c r="D293" s="178" t="s">
        <v>136</v>
      </c>
      <c r="E293" s="37"/>
      <c r="F293" s="179" t="s">
        <v>430</v>
      </c>
      <c r="G293" s="37"/>
      <c r="H293" s="37"/>
      <c r="I293" s="180"/>
      <c r="J293" s="37"/>
      <c r="K293" s="37"/>
      <c r="L293" s="38"/>
      <c r="M293" s="181"/>
      <c r="N293" s="182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136</v>
      </c>
      <c r="AU293" s="18" t="s">
        <v>80</v>
      </c>
    </row>
    <row r="294" s="2" customFormat="1" ht="33" customHeight="1">
      <c r="A294" s="37"/>
      <c r="B294" s="164"/>
      <c r="C294" s="165" t="s">
        <v>432</v>
      </c>
      <c r="D294" s="165" t="s">
        <v>129</v>
      </c>
      <c r="E294" s="166" t="s">
        <v>433</v>
      </c>
      <c r="F294" s="167" t="s">
        <v>434</v>
      </c>
      <c r="G294" s="168" t="s">
        <v>426</v>
      </c>
      <c r="H294" s="169">
        <v>12</v>
      </c>
      <c r="I294" s="170"/>
      <c r="J294" s="171">
        <f>ROUND(I294*H294,2)</f>
        <v>0</v>
      </c>
      <c r="K294" s="167" t="s">
        <v>1</v>
      </c>
      <c r="L294" s="38"/>
      <c r="M294" s="172" t="s">
        <v>1</v>
      </c>
      <c r="N294" s="173" t="s">
        <v>38</v>
      </c>
      <c r="O294" s="76"/>
      <c r="P294" s="174">
        <f>O294*H294</f>
        <v>0</v>
      </c>
      <c r="Q294" s="174">
        <v>0</v>
      </c>
      <c r="R294" s="174">
        <f>Q294*H294</f>
        <v>0</v>
      </c>
      <c r="S294" s="174">
        <v>0</v>
      </c>
      <c r="T294" s="17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76" t="s">
        <v>134</v>
      </c>
      <c r="AT294" s="176" t="s">
        <v>129</v>
      </c>
      <c r="AU294" s="176" t="s">
        <v>80</v>
      </c>
      <c r="AY294" s="18" t="s">
        <v>126</v>
      </c>
      <c r="BE294" s="177">
        <f>IF(N294="základní",J294,0)</f>
        <v>0</v>
      </c>
      <c r="BF294" s="177">
        <f>IF(N294="snížená",J294,0)</f>
        <v>0</v>
      </c>
      <c r="BG294" s="177">
        <f>IF(N294="zákl. přenesená",J294,0)</f>
        <v>0</v>
      </c>
      <c r="BH294" s="177">
        <f>IF(N294="sníž. přenesená",J294,0)</f>
        <v>0</v>
      </c>
      <c r="BI294" s="177">
        <f>IF(N294="nulová",J294,0)</f>
        <v>0</v>
      </c>
      <c r="BJ294" s="18" t="s">
        <v>78</v>
      </c>
      <c r="BK294" s="177">
        <f>ROUND(I294*H294,2)</f>
        <v>0</v>
      </c>
      <c r="BL294" s="18" t="s">
        <v>134</v>
      </c>
      <c r="BM294" s="176" t="s">
        <v>435</v>
      </c>
    </row>
    <row r="295" s="2" customFormat="1">
      <c r="A295" s="37"/>
      <c r="B295" s="38"/>
      <c r="C295" s="37"/>
      <c r="D295" s="178" t="s">
        <v>136</v>
      </c>
      <c r="E295" s="37"/>
      <c r="F295" s="179" t="s">
        <v>434</v>
      </c>
      <c r="G295" s="37"/>
      <c r="H295" s="37"/>
      <c r="I295" s="180"/>
      <c r="J295" s="37"/>
      <c r="K295" s="37"/>
      <c r="L295" s="38"/>
      <c r="M295" s="181"/>
      <c r="N295" s="182"/>
      <c r="O295" s="76"/>
      <c r="P295" s="76"/>
      <c r="Q295" s="76"/>
      <c r="R295" s="76"/>
      <c r="S295" s="76"/>
      <c r="T295" s="7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136</v>
      </c>
      <c r="AU295" s="18" t="s">
        <v>80</v>
      </c>
    </row>
    <row r="296" s="2" customFormat="1" ht="33" customHeight="1">
      <c r="A296" s="37"/>
      <c r="B296" s="164"/>
      <c r="C296" s="165" t="s">
        <v>436</v>
      </c>
      <c r="D296" s="165" t="s">
        <v>129</v>
      </c>
      <c r="E296" s="166" t="s">
        <v>437</v>
      </c>
      <c r="F296" s="167" t="s">
        <v>438</v>
      </c>
      <c r="G296" s="168" t="s">
        <v>426</v>
      </c>
      <c r="H296" s="169">
        <v>12</v>
      </c>
      <c r="I296" s="170"/>
      <c r="J296" s="171">
        <f>ROUND(I296*H296,2)</f>
        <v>0</v>
      </c>
      <c r="K296" s="167" t="s">
        <v>1</v>
      </c>
      <c r="L296" s="38"/>
      <c r="M296" s="172" t="s">
        <v>1</v>
      </c>
      <c r="N296" s="173" t="s">
        <v>38</v>
      </c>
      <c r="O296" s="76"/>
      <c r="P296" s="174">
        <f>O296*H296</f>
        <v>0</v>
      </c>
      <c r="Q296" s="174">
        <v>0</v>
      </c>
      <c r="R296" s="174">
        <f>Q296*H296</f>
        <v>0</v>
      </c>
      <c r="S296" s="174">
        <v>0</v>
      </c>
      <c r="T296" s="17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76" t="s">
        <v>134</v>
      </c>
      <c r="AT296" s="176" t="s">
        <v>129</v>
      </c>
      <c r="AU296" s="176" t="s">
        <v>80</v>
      </c>
      <c r="AY296" s="18" t="s">
        <v>126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8" t="s">
        <v>78</v>
      </c>
      <c r="BK296" s="177">
        <f>ROUND(I296*H296,2)</f>
        <v>0</v>
      </c>
      <c r="BL296" s="18" t="s">
        <v>134</v>
      </c>
      <c r="BM296" s="176" t="s">
        <v>439</v>
      </c>
    </row>
    <row r="297" s="2" customFormat="1">
      <c r="A297" s="37"/>
      <c r="B297" s="38"/>
      <c r="C297" s="37"/>
      <c r="D297" s="178" t="s">
        <v>136</v>
      </c>
      <c r="E297" s="37"/>
      <c r="F297" s="179" t="s">
        <v>438</v>
      </c>
      <c r="G297" s="37"/>
      <c r="H297" s="37"/>
      <c r="I297" s="180"/>
      <c r="J297" s="37"/>
      <c r="K297" s="37"/>
      <c r="L297" s="38"/>
      <c r="M297" s="181"/>
      <c r="N297" s="182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136</v>
      </c>
      <c r="AU297" s="18" t="s">
        <v>80</v>
      </c>
    </row>
    <row r="298" s="2" customFormat="1" ht="37.8" customHeight="1">
      <c r="A298" s="37"/>
      <c r="B298" s="164"/>
      <c r="C298" s="165" t="s">
        <v>440</v>
      </c>
      <c r="D298" s="165" t="s">
        <v>129</v>
      </c>
      <c r="E298" s="166" t="s">
        <v>441</v>
      </c>
      <c r="F298" s="167" t="s">
        <v>442</v>
      </c>
      <c r="G298" s="168" t="s">
        <v>426</v>
      </c>
      <c r="H298" s="169">
        <v>2</v>
      </c>
      <c r="I298" s="170"/>
      <c r="J298" s="171">
        <f>ROUND(I298*H298,2)</f>
        <v>0</v>
      </c>
      <c r="K298" s="167" t="s">
        <v>1</v>
      </c>
      <c r="L298" s="38"/>
      <c r="M298" s="172" t="s">
        <v>1</v>
      </c>
      <c r="N298" s="173" t="s">
        <v>38</v>
      </c>
      <c r="O298" s="76"/>
      <c r="P298" s="174">
        <f>O298*H298</f>
        <v>0</v>
      </c>
      <c r="Q298" s="174">
        <v>0</v>
      </c>
      <c r="R298" s="174">
        <f>Q298*H298</f>
        <v>0</v>
      </c>
      <c r="S298" s="174">
        <v>0</v>
      </c>
      <c r="T298" s="17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76" t="s">
        <v>134</v>
      </c>
      <c r="AT298" s="176" t="s">
        <v>129</v>
      </c>
      <c r="AU298" s="176" t="s">
        <v>80</v>
      </c>
      <c r="AY298" s="18" t="s">
        <v>126</v>
      </c>
      <c r="BE298" s="177">
        <f>IF(N298="základní",J298,0)</f>
        <v>0</v>
      </c>
      <c r="BF298" s="177">
        <f>IF(N298="snížená",J298,0)</f>
        <v>0</v>
      </c>
      <c r="BG298" s="177">
        <f>IF(N298="zákl. přenesená",J298,0)</f>
        <v>0</v>
      </c>
      <c r="BH298" s="177">
        <f>IF(N298="sníž. přenesená",J298,0)</f>
        <v>0</v>
      </c>
      <c r="BI298" s="177">
        <f>IF(N298="nulová",J298,0)</f>
        <v>0</v>
      </c>
      <c r="BJ298" s="18" t="s">
        <v>78</v>
      </c>
      <c r="BK298" s="177">
        <f>ROUND(I298*H298,2)</f>
        <v>0</v>
      </c>
      <c r="BL298" s="18" t="s">
        <v>134</v>
      </c>
      <c r="BM298" s="176" t="s">
        <v>443</v>
      </c>
    </row>
    <row r="299" s="2" customFormat="1">
      <c r="A299" s="37"/>
      <c r="B299" s="38"/>
      <c r="C299" s="37"/>
      <c r="D299" s="178" t="s">
        <v>136</v>
      </c>
      <c r="E299" s="37"/>
      <c r="F299" s="179" t="s">
        <v>442</v>
      </c>
      <c r="G299" s="37"/>
      <c r="H299" s="37"/>
      <c r="I299" s="180"/>
      <c r="J299" s="37"/>
      <c r="K299" s="37"/>
      <c r="L299" s="38"/>
      <c r="M299" s="181"/>
      <c r="N299" s="182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136</v>
      </c>
      <c r="AU299" s="18" t="s">
        <v>80</v>
      </c>
    </row>
    <row r="300" s="2" customFormat="1" ht="37.8" customHeight="1">
      <c r="A300" s="37"/>
      <c r="B300" s="164"/>
      <c r="C300" s="165" t="s">
        <v>444</v>
      </c>
      <c r="D300" s="165" t="s">
        <v>129</v>
      </c>
      <c r="E300" s="166" t="s">
        <v>445</v>
      </c>
      <c r="F300" s="167" t="s">
        <v>446</v>
      </c>
      <c r="G300" s="168" t="s">
        <v>426</v>
      </c>
      <c r="H300" s="169">
        <v>2</v>
      </c>
      <c r="I300" s="170"/>
      <c r="J300" s="171">
        <f>ROUND(I300*H300,2)</f>
        <v>0</v>
      </c>
      <c r="K300" s="167" t="s">
        <v>1</v>
      </c>
      <c r="L300" s="38"/>
      <c r="M300" s="172" t="s">
        <v>1</v>
      </c>
      <c r="N300" s="173" t="s">
        <v>38</v>
      </c>
      <c r="O300" s="76"/>
      <c r="P300" s="174">
        <f>O300*H300</f>
        <v>0</v>
      </c>
      <c r="Q300" s="174">
        <v>0</v>
      </c>
      <c r="R300" s="174">
        <f>Q300*H300</f>
        <v>0</v>
      </c>
      <c r="S300" s="174">
        <v>0</v>
      </c>
      <c r="T300" s="17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76" t="s">
        <v>134</v>
      </c>
      <c r="AT300" s="176" t="s">
        <v>129</v>
      </c>
      <c r="AU300" s="176" t="s">
        <v>80</v>
      </c>
      <c r="AY300" s="18" t="s">
        <v>126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8" t="s">
        <v>78</v>
      </c>
      <c r="BK300" s="177">
        <f>ROUND(I300*H300,2)</f>
        <v>0</v>
      </c>
      <c r="BL300" s="18" t="s">
        <v>134</v>
      </c>
      <c r="BM300" s="176" t="s">
        <v>447</v>
      </c>
    </row>
    <row r="301" s="2" customFormat="1">
      <c r="A301" s="37"/>
      <c r="B301" s="38"/>
      <c r="C301" s="37"/>
      <c r="D301" s="178" t="s">
        <v>136</v>
      </c>
      <c r="E301" s="37"/>
      <c r="F301" s="179" t="s">
        <v>446</v>
      </c>
      <c r="G301" s="37"/>
      <c r="H301" s="37"/>
      <c r="I301" s="180"/>
      <c r="J301" s="37"/>
      <c r="K301" s="37"/>
      <c r="L301" s="38"/>
      <c r="M301" s="181"/>
      <c r="N301" s="182"/>
      <c r="O301" s="76"/>
      <c r="P301" s="76"/>
      <c r="Q301" s="76"/>
      <c r="R301" s="76"/>
      <c r="S301" s="76"/>
      <c r="T301" s="7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136</v>
      </c>
      <c r="AU301" s="18" t="s">
        <v>80</v>
      </c>
    </row>
    <row r="302" s="2" customFormat="1" ht="37.8" customHeight="1">
      <c r="A302" s="37"/>
      <c r="B302" s="164"/>
      <c r="C302" s="165" t="s">
        <v>448</v>
      </c>
      <c r="D302" s="165" t="s">
        <v>129</v>
      </c>
      <c r="E302" s="166" t="s">
        <v>449</v>
      </c>
      <c r="F302" s="167" t="s">
        <v>450</v>
      </c>
      <c r="G302" s="168" t="s">
        <v>426</v>
      </c>
      <c r="H302" s="169">
        <v>2</v>
      </c>
      <c r="I302" s="170"/>
      <c r="J302" s="171">
        <f>ROUND(I302*H302,2)</f>
        <v>0</v>
      </c>
      <c r="K302" s="167" t="s">
        <v>1</v>
      </c>
      <c r="L302" s="38"/>
      <c r="M302" s="172" t="s">
        <v>1</v>
      </c>
      <c r="N302" s="173" t="s">
        <v>38</v>
      </c>
      <c r="O302" s="76"/>
      <c r="P302" s="174">
        <f>O302*H302</f>
        <v>0</v>
      </c>
      <c r="Q302" s="174">
        <v>0</v>
      </c>
      <c r="R302" s="174">
        <f>Q302*H302</f>
        <v>0</v>
      </c>
      <c r="S302" s="174">
        <v>0</v>
      </c>
      <c r="T302" s="17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76" t="s">
        <v>134</v>
      </c>
      <c r="AT302" s="176" t="s">
        <v>129</v>
      </c>
      <c r="AU302" s="176" t="s">
        <v>80</v>
      </c>
      <c r="AY302" s="18" t="s">
        <v>126</v>
      </c>
      <c r="BE302" s="177">
        <f>IF(N302="základní",J302,0)</f>
        <v>0</v>
      </c>
      <c r="BF302" s="177">
        <f>IF(N302="snížená",J302,0)</f>
        <v>0</v>
      </c>
      <c r="BG302" s="177">
        <f>IF(N302="zákl. přenesená",J302,0)</f>
        <v>0</v>
      </c>
      <c r="BH302" s="177">
        <f>IF(N302="sníž. přenesená",J302,0)</f>
        <v>0</v>
      </c>
      <c r="BI302" s="177">
        <f>IF(N302="nulová",J302,0)</f>
        <v>0</v>
      </c>
      <c r="BJ302" s="18" t="s">
        <v>78</v>
      </c>
      <c r="BK302" s="177">
        <f>ROUND(I302*H302,2)</f>
        <v>0</v>
      </c>
      <c r="BL302" s="18" t="s">
        <v>134</v>
      </c>
      <c r="BM302" s="176" t="s">
        <v>451</v>
      </c>
    </row>
    <row r="303" s="2" customFormat="1">
      <c r="A303" s="37"/>
      <c r="B303" s="38"/>
      <c r="C303" s="37"/>
      <c r="D303" s="178" t="s">
        <v>136</v>
      </c>
      <c r="E303" s="37"/>
      <c r="F303" s="179" t="s">
        <v>450</v>
      </c>
      <c r="G303" s="37"/>
      <c r="H303" s="37"/>
      <c r="I303" s="180"/>
      <c r="J303" s="37"/>
      <c r="K303" s="37"/>
      <c r="L303" s="38"/>
      <c r="M303" s="181"/>
      <c r="N303" s="182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136</v>
      </c>
      <c r="AU303" s="18" t="s">
        <v>80</v>
      </c>
    </row>
    <row r="304" s="2" customFormat="1" ht="37.8" customHeight="1">
      <c r="A304" s="37"/>
      <c r="B304" s="164"/>
      <c r="C304" s="165" t="s">
        <v>452</v>
      </c>
      <c r="D304" s="165" t="s">
        <v>129</v>
      </c>
      <c r="E304" s="166" t="s">
        <v>453</v>
      </c>
      <c r="F304" s="167" t="s">
        <v>454</v>
      </c>
      <c r="G304" s="168" t="s">
        <v>426</v>
      </c>
      <c r="H304" s="169">
        <v>2</v>
      </c>
      <c r="I304" s="170"/>
      <c r="J304" s="171">
        <f>ROUND(I304*H304,2)</f>
        <v>0</v>
      </c>
      <c r="K304" s="167" t="s">
        <v>1</v>
      </c>
      <c r="L304" s="38"/>
      <c r="M304" s="172" t="s">
        <v>1</v>
      </c>
      <c r="N304" s="173" t="s">
        <v>38</v>
      </c>
      <c r="O304" s="76"/>
      <c r="P304" s="174">
        <f>O304*H304</f>
        <v>0</v>
      </c>
      <c r="Q304" s="174">
        <v>0</v>
      </c>
      <c r="R304" s="174">
        <f>Q304*H304</f>
        <v>0</v>
      </c>
      <c r="S304" s="174">
        <v>0</v>
      </c>
      <c r="T304" s="17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76" t="s">
        <v>134</v>
      </c>
      <c r="AT304" s="176" t="s">
        <v>129</v>
      </c>
      <c r="AU304" s="176" t="s">
        <v>80</v>
      </c>
      <c r="AY304" s="18" t="s">
        <v>126</v>
      </c>
      <c r="BE304" s="177">
        <f>IF(N304="základní",J304,0)</f>
        <v>0</v>
      </c>
      <c r="BF304" s="177">
        <f>IF(N304="snížená",J304,0)</f>
        <v>0</v>
      </c>
      <c r="BG304" s="177">
        <f>IF(N304="zákl. přenesená",J304,0)</f>
        <v>0</v>
      </c>
      <c r="BH304" s="177">
        <f>IF(N304="sníž. přenesená",J304,0)</f>
        <v>0</v>
      </c>
      <c r="BI304" s="177">
        <f>IF(N304="nulová",J304,0)</f>
        <v>0</v>
      </c>
      <c r="BJ304" s="18" t="s">
        <v>78</v>
      </c>
      <c r="BK304" s="177">
        <f>ROUND(I304*H304,2)</f>
        <v>0</v>
      </c>
      <c r="BL304" s="18" t="s">
        <v>134</v>
      </c>
      <c r="BM304" s="176" t="s">
        <v>455</v>
      </c>
    </row>
    <row r="305" s="2" customFormat="1">
      <c r="A305" s="37"/>
      <c r="B305" s="38"/>
      <c r="C305" s="37"/>
      <c r="D305" s="178" t="s">
        <v>136</v>
      </c>
      <c r="E305" s="37"/>
      <c r="F305" s="179" t="s">
        <v>454</v>
      </c>
      <c r="G305" s="37"/>
      <c r="H305" s="37"/>
      <c r="I305" s="180"/>
      <c r="J305" s="37"/>
      <c r="K305" s="37"/>
      <c r="L305" s="38"/>
      <c r="M305" s="181"/>
      <c r="N305" s="182"/>
      <c r="O305" s="76"/>
      <c r="P305" s="76"/>
      <c r="Q305" s="76"/>
      <c r="R305" s="76"/>
      <c r="S305" s="76"/>
      <c r="T305" s="7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136</v>
      </c>
      <c r="AU305" s="18" t="s">
        <v>80</v>
      </c>
    </row>
    <row r="306" s="2" customFormat="1" ht="16.5" customHeight="1">
      <c r="A306" s="37"/>
      <c r="B306" s="164"/>
      <c r="C306" s="165" t="s">
        <v>456</v>
      </c>
      <c r="D306" s="165" t="s">
        <v>129</v>
      </c>
      <c r="E306" s="166" t="s">
        <v>457</v>
      </c>
      <c r="F306" s="167" t="s">
        <v>458</v>
      </c>
      <c r="G306" s="168" t="s">
        <v>426</v>
      </c>
      <c r="H306" s="169">
        <v>2</v>
      </c>
      <c r="I306" s="170"/>
      <c r="J306" s="171">
        <f>ROUND(I306*H306,2)</f>
        <v>0</v>
      </c>
      <c r="K306" s="167" t="s">
        <v>1</v>
      </c>
      <c r="L306" s="38"/>
      <c r="M306" s="172" t="s">
        <v>1</v>
      </c>
      <c r="N306" s="173" t="s">
        <v>38</v>
      </c>
      <c r="O306" s="76"/>
      <c r="P306" s="174">
        <f>O306*H306</f>
        <v>0</v>
      </c>
      <c r="Q306" s="174">
        <v>0</v>
      </c>
      <c r="R306" s="174">
        <f>Q306*H306</f>
        <v>0</v>
      </c>
      <c r="S306" s="174">
        <v>0</v>
      </c>
      <c r="T306" s="17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76" t="s">
        <v>134</v>
      </c>
      <c r="AT306" s="176" t="s">
        <v>129</v>
      </c>
      <c r="AU306" s="176" t="s">
        <v>80</v>
      </c>
      <c r="AY306" s="18" t="s">
        <v>126</v>
      </c>
      <c r="BE306" s="177">
        <f>IF(N306="základní",J306,0)</f>
        <v>0</v>
      </c>
      <c r="BF306" s="177">
        <f>IF(N306="snížená",J306,0)</f>
        <v>0</v>
      </c>
      <c r="BG306" s="177">
        <f>IF(N306="zákl. přenesená",J306,0)</f>
        <v>0</v>
      </c>
      <c r="BH306" s="177">
        <f>IF(N306="sníž. přenesená",J306,0)</f>
        <v>0</v>
      </c>
      <c r="BI306" s="177">
        <f>IF(N306="nulová",J306,0)</f>
        <v>0</v>
      </c>
      <c r="BJ306" s="18" t="s">
        <v>78</v>
      </c>
      <c r="BK306" s="177">
        <f>ROUND(I306*H306,2)</f>
        <v>0</v>
      </c>
      <c r="BL306" s="18" t="s">
        <v>134</v>
      </c>
      <c r="BM306" s="176" t="s">
        <v>459</v>
      </c>
    </row>
    <row r="307" s="2" customFormat="1">
      <c r="A307" s="37"/>
      <c r="B307" s="38"/>
      <c r="C307" s="37"/>
      <c r="D307" s="178" t="s">
        <v>136</v>
      </c>
      <c r="E307" s="37"/>
      <c r="F307" s="179" t="s">
        <v>458</v>
      </c>
      <c r="G307" s="37"/>
      <c r="H307" s="37"/>
      <c r="I307" s="180"/>
      <c r="J307" s="37"/>
      <c r="K307" s="37"/>
      <c r="L307" s="38"/>
      <c r="M307" s="181"/>
      <c r="N307" s="182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136</v>
      </c>
      <c r="AU307" s="18" t="s">
        <v>80</v>
      </c>
    </row>
    <row r="308" s="2" customFormat="1" ht="16.5" customHeight="1">
      <c r="A308" s="37"/>
      <c r="B308" s="164"/>
      <c r="C308" s="165" t="s">
        <v>460</v>
      </c>
      <c r="D308" s="165" t="s">
        <v>129</v>
      </c>
      <c r="E308" s="166" t="s">
        <v>461</v>
      </c>
      <c r="F308" s="167" t="s">
        <v>462</v>
      </c>
      <c r="G308" s="168" t="s">
        <v>426</v>
      </c>
      <c r="H308" s="169">
        <v>2</v>
      </c>
      <c r="I308" s="170"/>
      <c r="J308" s="171">
        <f>ROUND(I308*H308,2)</f>
        <v>0</v>
      </c>
      <c r="K308" s="167" t="s">
        <v>1</v>
      </c>
      <c r="L308" s="38"/>
      <c r="M308" s="172" t="s">
        <v>1</v>
      </c>
      <c r="N308" s="173" t="s">
        <v>38</v>
      </c>
      <c r="O308" s="76"/>
      <c r="P308" s="174">
        <f>O308*H308</f>
        <v>0</v>
      </c>
      <c r="Q308" s="174">
        <v>0</v>
      </c>
      <c r="R308" s="174">
        <f>Q308*H308</f>
        <v>0</v>
      </c>
      <c r="S308" s="174">
        <v>0</v>
      </c>
      <c r="T308" s="17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76" t="s">
        <v>134</v>
      </c>
      <c r="AT308" s="176" t="s">
        <v>129</v>
      </c>
      <c r="AU308" s="176" t="s">
        <v>80</v>
      </c>
      <c r="AY308" s="18" t="s">
        <v>126</v>
      </c>
      <c r="BE308" s="177">
        <f>IF(N308="základní",J308,0)</f>
        <v>0</v>
      </c>
      <c r="BF308" s="177">
        <f>IF(N308="snížená",J308,0)</f>
        <v>0</v>
      </c>
      <c r="BG308" s="177">
        <f>IF(N308="zákl. přenesená",J308,0)</f>
        <v>0</v>
      </c>
      <c r="BH308" s="177">
        <f>IF(N308="sníž. přenesená",J308,0)</f>
        <v>0</v>
      </c>
      <c r="BI308" s="177">
        <f>IF(N308="nulová",J308,0)</f>
        <v>0</v>
      </c>
      <c r="BJ308" s="18" t="s">
        <v>78</v>
      </c>
      <c r="BK308" s="177">
        <f>ROUND(I308*H308,2)</f>
        <v>0</v>
      </c>
      <c r="BL308" s="18" t="s">
        <v>134</v>
      </c>
      <c r="BM308" s="176" t="s">
        <v>463</v>
      </c>
    </row>
    <row r="309" s="2" customFormat="1">
      <c r="A309" s="37"/>
      <c r="B309" s="38"/>
      <c r="C309" s="37"/>
      <c r="D309" s="178" t="s">
        <v>136</v>
      </c>
      <c r="E309" s="37"/>
      <c r="F309" s="179" t="s">
        <v>462</v>
      </c>
      <c r="G309" s="37"/>
      <c r="H309" s="37"/>
      <c r="I309" s="180"/>
      <c r="J309" s="37"/>
      <c r="K309" s="37"/>
      <c r="L309" s="38"/>
      <c r="M309" s="181"/>
      <c r="N309" s="182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136</v>
      </c>
      <c r="AU309" s="18" t="s">
        <v>80</v>
      </c>
    </row>
    <row r="310" s="2" customFormat="1" ht="24.15" customHeight="1">
      <c r="A310" s="37"/>
      <c r="B310" s="164"/>
      <c r="C310" s="165" t="s">
        <v>464</v>
      </c>
      <c r="D310" s="165" t="s">
        <v>129</v>
      </c>
      <c r="E310" s="166" t="s">
        <v>465</v>
      </c>
      <c r="F310" s="167" t="s">
        <v>466</v>
      </c>
      <c r="G310" s="168" t="s">
        <v>426</v>
      </c>
      <c r="H310" s="169">
        <v>12</v>
      </c>
      <c r="I310" s="170"/>
      <c r="J310" s="171">
        <f>ROUND(I310*H310,2)</f>
        <v>0</v>
      </c>
      <c r="K310" s="167" t="s">
        <v>1</v>
      </c>
      <c r="L310" s="38"/>
      <c r="M310" s="172" t="s">
        <v>1</v>
      </c>
      <c r="N310" s="173" t="s">
        <v>38</v>
      </c>
      <c r="O310" s="76"/>
      <c r="P310" s="174">
        <f>O310*H310</f>
        <v>0</v>
      </c>
      <c r="Q310" s="174">
        <v>0</v>
      </c>
      <c r="R310" s="174">
        <f>Q310*H310</f>
        <v>0</v>
      </c>
      <c r="S310" s="174">
        <v>0</v>
      </c>
      <c r="T310" s="17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76" t="s">
        <v>134</v>
      </c>
      <c r="AT310" s="176" t="s">
        <v>129</v>
      </c>
      <c r="AU310" s="176" t="s">
        <v>80</v>
      </c>
      <c r="AY310" s="18" t="s">
        <v>126</v>
      </c>
      <c r="BE310" s="177">
        <f>IF(N310="základní",J310,0)</f>
        <v>0</v>
      </c>
      <c r="BF310" s="177">
        <f>IF(N310="snížená",J310,0)</f>
        <v>0</v>
      </c>
      <c r="BG310" s="177">
        <f>IF(N310="zákl. přenesená",J310,0)</f>
        <v>0</v>
      </c>
      <c r="BH310" s="177">
        <f>IF(N310="sníž. přenesená",J310,0)</f>
        <v>0</v>
      </c>
      <c r="BI310" s="177">
        <f>IF(N310="nulová",J310,0)</f>
        <v>0</v>
      </c>
      <c r="BJ310" s="18" t="s">
        <v>78</v>
      </c>
      <c r="BK310" s="177">
        <f>ROUND(I310*H310,2)</f>
        <v>0</v>
      </c>
      <c r="BL310" s="18" t="s">
        <v>134</v>
      </c>
      <c r="BM310" s="176" t="s">
        <v>467</v>
      </c>
    </row>
    <row r="311" s="2" customFormat="1">
      <c r="A311" s="37"/>
      <c r="B311" s="38"/>
      <c r="C311" s="37"/>
      <c r="D311" s="178" t="s">
        <v>136</v>
      </c>
      <c r="E311" s="37"/>
      <c r="F311" s="179" t="s">
        <v>466</v>
      </c>
      <c r="G311" s="37"/>
      <c r="H311" s="37"/>
      <c r="I311" s="180"/>
      <c r="J311" s="37"/>
      <c r="K311" s="37"/>
      <c r="L311" s="38"/>
      <c r="M311" s="181"/>
      <c r="N311" s="182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136</v>
      </c>
      <c r="AU311" s="18" t="s">
        <v>80</v>
      </c>
    </row>
    <row r="312" s="2" customFormat="1" ht="24.15" customHeight="1">
      <c r="A312" s="37"/>
      <c r="B312" s="164"/>
      <c r="C312" s="165" t="s">
        <v>468</v>
      </c>
      <c r="D312" s="165" t="s">
        <v>129</v>
      </c>
      <c r="E312" s="166" t="s">
        <v>469</v>
      </c>
      <c r="F312" s="167" t="s">
        <v>470</v>
      </c>
      <c r="G312" s="168" t="s">
        <v>426</v>
      </c>
      <c r="H312" s="169">
        <v>12</v>
      </c>
      <c r="I312" s="170"/>
      <c r="J312" s="171">
        <f>ROUND(I312*H312,2)</f>
        <v>0</v>
      </c>
      <c r="K312" s="167" t="s">
        <v>1</v>
      </c>
      <c r="L312" s="38"/>
      <c r="M312" s="172" t="s">
        <v>1</v>
      </c>
      <c r="N312" s="173" t="s">
        <v>38</v>
      </c>
      <c r="O312" s="76"/>
      <c r="P312" s="174">
        <f>O312*H312</f>
        <v>0</v>
      </c>
      <c r="Q312" s="174">
        <v>0</v>
      </c>
      <c r="R312" s="174">
        <f>Q312*H312</f>
        <v>0</v>
      </c>
      <c r="S312" s="174">
        <v>0</v>
      </c>
      <c r="T312" s="17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76" t="s">
        <v>134</v>
      </c>
      <c r="AT312" s="176" t="s">
        <v>129</v>
      </c>
      <c r="AU312" s="176" t="s">
        <v>80</v>
      </c>
      <c r="AY312" s="18" t="s">
        <v>126</v>
      </c>
      <c r="BE312" s="177">
        <f>IF(N312="základní",J312,0)</f>
        <v>0</v>
      </c>
      <c r="BF312" s="177">
        <f>IF(N312="snížená",J312,0)</f>
        <v>0</v>
      </c>
      <c r="BG312" s="177">
        <f>IF(N312="zákl. přenesená",J312,0)</f>
        <v>0</v>
      </c>
      <c r="BH312" s="177">
        <f>IF(N312="sníž. přenesená",J312,0)</f>
        <v>0</v>
      </c>
      <c r="BI312" s="177">
        <f>IF(N312="nulová",J312,0)</f>
        <v>0</v>
      </c>
      <c r="BJ312" s="18" t="s">
        <v>78</v>
      </c>
      <c r="BK312" s="177">
        <f>ROUND(I312*H312,2)</f>
        <v>0</v>
      </c>
      <c r="BL312" s="18" t="s">
        <v>134</v>
      </c>
      <c r="BM312" s="176" t="s">
        <v>471</v>
      </c>
    </row>
    <row r="313" s="2" customFormat="1">
      <c r="A313" s="37"/>
      <c r="B313" s="38"/>
      <c r="C313" s="37"/>
      <c r="D313" s="178" t="s">
        <v>136</v>
      </c>
      <c r="E313" s="37"/>
      <c r="F313" s="179" t="s">
        <v>470</v>
      </c>
      <c r="G313" s="37"/>
      <c r="H313" s="37"/>
      <c r="I313" s="180"/>
      <c r="J313" s="37"/>
      <c r="K313" s="37"/>
      <c r="L313" s="38"/>
      <c r="M313" s="181"/>
      <c r="N313" s="182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136</v>
      </c>
      <c r="AU313" s="18" t="s">
        <v>80</v>
      </c>
    </row>
    <row r="314" s="2" customFormat="1" ht="16.5" customHeight="1">
      <c r="A314" s="37"/>
      <c r="B314" s="164"/>
      <c r="C314" s="165" t="s">
        <v>472</v>
      </c>
      <c r="D314" s="165" t="s">
        <v>129</v>
      </c>
      <c r="E314" s="166" t="s">
        <v>473</v>
      </c>
      <c r="F314" s="167" t="s">
        <v>474</v>
      </c>
      <c r="G314" s="168" t="s">
        <v>426</v>
      </c>
      <c r="H314" s="169">
        <v>1</v>
      </c>
      <c r="I314" s="170"/>
      <c r="J314" s="171">
        <f>ROUND(I314*H314,2)</f>
        <v>0</v>
      </c>
      <c r="K314" s="167" t="s">
        <v>1</v>
      </c>
      <c r="L314" s="38"/>
      <c r="M314" s="172" t="s">
        <v>1</v>
      </c>
      <c r="N314" s="173" t="s">
        <v>38</v>
      </c>
      <c r="O314" s="76"/>
      <c r="P314" s="174">
        <f>O314*H314</f>
        <v>0</v>
      </c>
      <c r="Q314" s="174">
        <v>0</v>
      </c>
      <c r="R314" s="174">
        <f>Q314*H314</f>
        <v>0</v>
      </c>
      <c r="S314" s="174">
        <v>0</v>
      </c>
      <c r="T314" s="17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76" t="s">
        <v>134</v>
      </c>
      <c r="AT314" s="176" t="s">
        <v>129</v>
      </c>
      <c r="AU314" s="176" t="s">
        <v>80</v>
      </c>
      <c r="AY314" s="18" t="s">
        <v>126</v>
      </c>
      <c r="BE314" s="177">
        <f>IF(N314="základní",J314,0)</f>
        <v>0</v>
      </c>
      <c r="BF314" s="177">
        <f>IF(N314="snížená",J314,0)</f>
        <v>0</v>
      </c>
      <c r="BG314" s="177">
        <f>IF(N314="zákl. přenesená",J314,0)</f>
        <v>0</v>
      </c>
      <c r="BH314" s="177">
        <f>IF(N314="sníž. přenesená",J314,0)</f>
        <v>0</v>
      </c>
      <c r="BI314" s="177">
        <f>IF(N314="nulová",J314,0)</f>
        <v>0</v>
      </c>
      <c r="BJ314" s="18" t="s">
        <v>78</v>
      </c>
      <c r="BK314" s="177">
        <f>ROUND(I314*H314,2)</f>
        <v>0</v>
      </c>
      <c r="BL314" s="18" t="s">
        <v>134</v>
      </c>
      <c r="BM314" s="176" t="s">
        <v>475</v>
      </c>
    </row>
    <row r="315" s="2" customFormat="1">
      <c r="A315" s="37"/>
      <c r="B315" s="38"/>
      <c r="C315" s="37"/>
      <c r="D315" s="178" t="s">
        <v>136</v>
      </c>
      <c r="E315" s="37"/>
      <c r="F315" s="179" t="s">
        <v>474</v>
      </c>
      <c r="G315" s="37"/>
      <c r="H315" s="37"/>
      <c r="I315" s="180"/>
      <c r="J315" s="37"/>
      <c r="K315" s="37"/>
      <c r="L315" s="38"/>
      <c r="M315" s="181"/>
      <c r="N315" s="182"/>
      <c r="O315" s="76"/>
      <c r="P315" s="76"/>
      <c r="Q315" s="76"/>
      <c r="R315" s="76"/>
      <c r="S315" s="76"/>
      <c r="T315" s="7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8" t="s">
        <v>136</v>
      </c>
      <c r="AU315" s="18" t="s">
        <v>80</v>
      </c>
    </row>
    <row r="316" s="2" customFormat="1" ht="16.5" customHeight="1">
      <c r="A316" s="37"/>
      <c r="B316" s="164"/>
      <c r="C316" s="165" t="s">
        <v>476</v>
      </c>
      <c r="D316" s="165" t="s">
        <v>129</v>
      </c>
      <c r="E316" s="166" t="s">
        <v>477</v>
      </c>
      <c r="F316" s="167" t="s">
        <v>478</v>
      </c>
      <c r="G316" s="168" t="s">
        <v>426</v>
      </c>
      <c r="H316" s="169">
        <v>1</v>
      </c>
      <c r="I316" s="170"/>
      <c r="J316" s="171">
        <f>ROUND(I316*H316,2)</f>
        <v>0</v>
      </c>
      <c r="K316" s="167" t="s">
        <v>1</v>
      </c>
      <c r="L316" s="38"/>
      <c r="M316" s="172" t="s">
        <v>1</v>
      </c>
      <c r="N316" s="173" t="s">
        <v>38</v>
      </c>
      <c r="O316" s="76"/>
      <c r="P316" s="174">
        <f>O316*H316</f>
        <v>0</v>
      </c>
      <c r="Q316" s="174">
        <v>0</v>
      </c>
      <c r="R316" s="174">
        <f>Q316*H316</f>
        <v>0</v>
      </c>
      <c r="S316" s="174">
        <v>0</v>
      </c>
      <c r="T316" s="17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76" t="s">
        <v>134</v>
      </c>
      <c r="AT316" s="176" t="s">
        <v>129</v>
      </c>
      <c r="AU316" s="176" t="s">
        <v>80</v>
      </c>
      <c r="AY316" s="18" t="s">
        <v>126</v>
      </c>
      <c r="BE316" s="177">
        <f>IF(N316="základní",J316,0)</f>
        <v>0</v>
      </c>
      <c r="BF316" s="177">
        <f>IF(N316="snížená",J316,0)</f>
        <v>0</v>
      </c>
      <c r="BG316" s="177">
        <f>IF(N316="zákl. přenesená",J316,0)</f>
        <v>0</v>
      </c>
      <c r="BH316" s="177">
        <f>IF(N316="sníž. přenesená",J316,0)</f>
        <v>0</v>
      </c>
      <c r="BI316" s="177">
        <f>IF(N316="nulová",J316,0)</f>
        <v>0</v>
      </c>
      <c r="BJ316" s="18" t="s">
        <v>78</v>
      </c>
      <c r="BK316" s="177">
        <f>ROUND(I316*H316,2)</f>
        <v>0</v>
      </c>
      <c r="BL316" s="18" t="s">
        <v>134</v>
      </c>
      <c r="BM316" s="176" t="s">
        <v>479</v>
      </c>
    </row>
    <row r="317" s="2" customFormat="1">
      <c r="A317" s="37"/>
      <c r="B317" s="38"/>
      <c r="C317" s="37"/>
      <c r="D317" s="178" t="s">
        <v>136</v>
      </c>
      <c r="E317" s="37"/>
      <c r="F317" s="179" t="s">
        <v>478</v>
      </c>
      <c r="G317" s="37"/>
      <c r="H317" s="37"/>
      <c r="I317" s="180"/>
      <c r="J317" s="37"/>
      <c r="K317" s="37"/>
      <c r="L317" s="38"/>
      <c r="M317" s="181"/>
      <c r="N317" s="182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136</v>
      </c>
      <c r="AU317" s="18" t="s">
        <v>80</v>
      </c>
    </row>
    <row r="318" s="2" customFormat="1" ht="24.15" customHeight="1">
      <c r="A318" s="37"/>
      <c r="B318" s="164"/>
      <c r="C318" s="165" t="s">
        <v>480</v>
      </c>
      <c r="D318" s="165" t="s">
        <v>129</v>
      </c>
      <c r="E318" s="166" t="s">
        <v>481</v>
      </c>
      <c r="F318" s="167" t="s">
        <v>482</v>
      </c>
      <c r="G318" s="168" t="s">
        <v>426</v>
      </c>
      <c r="H318" s="169">
        <v>5</v>
      </c>
      <c r="I318" s="170"/>
      <c r="J318" s="171">
        <f>ROUND(I318*H318,2)</f>
        <v>0</v>
      </c>
      <c r="K318" s="167" t="s">
        <v>1</v>
      </c>
      <c r="L318" s="38"/>
      <c r="M318" s="172" t="s">
        <v>1</v>
      </c>
      <c r="N318" s="173" t="s">
        <v>38</v>
      </c>
      <c r="O318" s="76"/>
      <c r="P318" s="174">
        <f>O318*H318</f>
        <v>0</v>
      </c>
      <c r="Q318" s="174">
        <v>0</v>
      </c>
      <c r="R318" s="174">
        <f>Q318*H318</f>
        <v>0</v>
      </c>
      <c r="S318" s="174">
        <v>0</v>
      </c>
      <c r="T318" s="17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76" t="s">
        <v>134</v>
      </c>
      <c r="AT318" s="176" t="s">
        <v>129</v>
      </c>
      <c r="AU318" s="176" t="s">
        <v>80</v>
      </c>
      <c r="AY318" s="18" t="s">
        <v>126</v>
      </c>
      <c r="BE318" s="177">
        <f>IF(N318="základní",J318,0)</f>
        <v>0</v>
      </c>
      <c r="BF318" s="177">
        <f>IF(N318="snížená",J318,0)</f>
        <v>0</v>
      </c>
      <c r="BG318" s="177">
        <f>IF(N318="zákl. přenesená",J318,0)</f>
        <v>0</v>
      </c>
      <c r="BH318" s="177">
        <f>IF(N318="sníž. přenesená",J318,0)</f>
        <v>0</v>
      </c>
      <c r="BI318" s="177">
        <f>IF(N318="nulová",J318,0)</f>
        <v>0</v>
      </c>
      <c r="BJ318" s="18" t="s">
        <v>78</v>
      </c>
      <c r="BK318" s="177">
        <f>ROUND(I318*H318,2)</f>
        <v>0</v>
      </c>
      <c r="BL318" s="18" t="s">
        <v>134</v>
      </c>
      <c r="BM318" s="176" t="s">
        <v>483</v>
      </c>
    </row>
    <row r="319" s="2" customFormat="1">
      <c r="A319" s="37"/>
      <c r="B319" s="38"/>
      <c r="C319" s="37"/>
      <c r="D319" s="178" t="s">
        <v>136</v>
      </c>
      <c r="E319" s="37"/>
      <c r="F319" s="179" t="s">
        <v>482</v>
      </c>
      <c r="G319" s="37"/>
      <c r="H319" s="37"/>
      <c r="I319" s="180"/>
      <c r="J319" s="37"/>
      <c r="K319" s="37"/>
      <c r="L319" s="38"/>
      <c r="M319" s="181"/>
      <c r="N319" s="182"/>
      <c r="O319" s="76"/>
      <c r="P319" s="76"/>
      <c r="Q319" s="76"/>
      <c r="R319" s="76"/>
      <c r="S319" s="76"/>
      <c r="T319" s="7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136</v>
      </c>
      <c r="AU319" s="18" t="s">
        <v>80</v>
      </c>
    </row>
    <row r="320" s="2" customFormat="1" ht="24.15" customHeight="1">
      <c r="A320" s="37"/>
      <c r="B320" s="164"/>
      <c r="C320" s="165" t="s">
        <v>484</v>
      </c>
      <c r="D320" s="165" t="s">
        <v>129</v>
      </c>
      <c r="E320" s="166" t="s">
        <v>485</v>
      </c>
      <c r="F320" s="167" t="s">
        <v>486</v>
      </c>
      <c r="G320" s="168" t="s">
        <v>426</v>
      </c>
      <c r="H320" s="169">
        <v>5</v>
      </c>
      <c r="I320" s="170"/>
      <c r="J320" s="171">
        <f>ROUND(I320*H320,2)</f>
        <v>0</v>
      </c>
      <c r="K320" s="167" t="s">
        <v>1</v>
      </c>
      <c r="L320" s="38"/>
      <c r="M320" s="172" t="s">
        <v>1</v>
      </c>
      <c r="N320" s="173" t="s">
        <v>38</v>
      </c>
      <c r="O320" s="76"/>
      <c r="P320" s="174">
        <f>O320*H320</f>
        <v>0</v>
      </c>
      <c r="Q320" s="174">
        <v>0</v>
      </c>
      <c r="R320" s="174">
        <f>Q320*H320</f>
        <v>0</v>
      </c>
      <c r="S320" s="174">
        <v>0</v>
      </c>
      <c r="T320" s="17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76" t="s">
        <v>134</v>
      </c>
      <c r="AT320" s="176" t="s">
        <v>129</v>
      </c>
      <c r="AU320" s="176" t="s">
        <v>80</v>
      </c>
      <c r="AY320" s="18" t="s">
        <v>126</v>
      </c>
      <c r="BE320" s="177">
        <f>IF(N320="základní",J320,0)</f>
        <v>0</v>
      </c>
      <c r="BF320" s="177">
        <f>IF(N320="snížená",J320,0)</f>
        <v>0</v>
      </c>
      <c r="BG320" s="177">
        <f>IF(N320="zákl. přenesená",J320,0)</f>
        <v>0</v>
      </c>
      <c r="BH320" s="177">
        <f>IF(N320="sníž. přenesená",J320,0)</f>
        <v>0</v>
      </c>
      <c r="BI320" s="177">
        <f>IF(N320="nulová",J320,0)</f>
        <v>0</v>
      </c>
      <c r="BJ320" s="18" t="s">
        <v>78</v>
      </c>
      <c r="BK320" s="177">
        <f>ROUND(I320*H320,2)</f>
        <v>0</v>
      </c>
      <c r="BL320" s="18" t="s">
        <v>134</v>
      </c>
      <c r="BM320" s="176" t="s">
        <v>487</v>
      </c>
    </row>
    <row r="321" s="2" customFormat="1">
      <c r="A321" s="37"/>
      <c r="B321" s="38"/>
      <c r="C321" s="37"/>
      <c r="D321" s="178" t="s">
        <v>136</v>
      </c>
      <c r="E321" s="37"/>
      <c r="F321" s="179" t="s">
        <v>486</v>
      </c>
      <c r="G321" s="37"/>
      <c r="H321" s="37"/>
      <c r="I321" s="180"/>
      <c r="J321" s="37"/>
      <c r="K321" s="37"/>
      <c r="L321" s="38"/>
      <c r="M321" s="181"/>
      <c r="N321" s="182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136</v>
      </c>
      <c r="AU321" s="18" t="s">
        <v>80</v>
      </c>
    </row>
    <row r="322" s="2" customFormat="1" ht="16.5" customHeight="1">
      <c r="A322" s="37"/>
      <c r="B322" s="164"/>
      <c r="C322" s="165" t="s">
        <v>488</v>
      </c>
      <c r="D322" s="165" t="s">
        <v>129</v>
      </c>
      <c r="E322" s="166" t="s">
        <v>489</v>
      </c>
      <c r="F322" s="167" t="s">
        <v>490</v>
      </c>
      <c r="G322" s="168" t="s">
        <v>426</v>
      </c>
      <c r="H322" s="169">
        <v>12</v>
      </c>
      <c r="I322" s="170"/>
      <c r="J322" s="171">
        <f>ROUND(I322*H322,2)</f>
        <v>0</v>
      </c>
      <c r="K322" s="167" t="s">
        <v>1</v>
      </c>
      <c r="L322" s="38"/>
      <c r="M322" s="172" t="s">
        <v>1</v>
      </c>
      <c r="N322" s="173" t="s">
        <v>38</v>
      </c>
      <c r="O322" s="76"/>
      <c r="P322" s="174">
        <f>O322*H322</f>
        <v>0</v>
      </c>
      <c r="Q322" s="174">
        <v>0</v>
      </c>
      <c r="R322" s="174">
        <f>Q322*H322</f>
        <v>0</v>
      </c>
      <c r="S322" s="174">
        <v>0</v>
      </c>
      <c r="T322" s="17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76" t="s">
        <v>134</v>
      </c>
      <c r="AT322" s="176" t="s">
        <v>129</v>
      </c>
      <c r="AU322" s="176" t="s">
        <v>80</v>
      </c>
      <c r="AY322" s="18" t="s">
        <v>126</v>
      </c>
      <c r="BE322" s="177">
        <f>IF(N322="základní",J322,0)</f>
        <v>0</v>
      </c>
      <c r="BF322" s="177">
        <f>IF(N322="snížená",J322,0)</f>
        <v>0</v>
      </c>
      <c r="BG322" s="177">
        <f>IF(N322="zákl. přenesená",J322,0)</f>
        <v>0</v>
      </c>
      <c r="BH322" s="177">
        <f>IF(N322="sníž. přenesená",J322,0)</f>
        <v>0</v>
      </c>
      <c r="BI322" s="177">
        <f>IF(N322="nulová",J322,0)</f>
        <v>0</v>
      </c>
      <c r="BJ322" s="18" t="s">
        <v>78</v>
      </c>
      <c r="BK322" s="177">
        <f>ROUND(I322*H322,2)</f>
        <v>0</v>
      </c>
      <c r="BL322" s="18" t="s">
        <v>134</v>
      </c>
      <c r="BM322" s="176" t="s">
        <v>491</v>
      </c>
    </row>
    <row r="323" s="2" customFormat="1">
      <c r="A323" s="37"/>
      <c r="B323" s="38"/>
      <c r="C323" s="37"/>
      <c r="D323" s="178" t="s">
        <v>136</v>
      </c>
      <c r="E323" s="37"/>
      <c r="F323" s="179" t="s">
        <v>490</v>
      </c>
      <c r="G323" s="37"/>
      <c r="H323" s="37"/>
      <c r="I323" s="180"/>
      <c r="J323" s="37"/>
      <c r="K323" s="37"/>
      <c r="L323" s="38"/>
      <c r="M323" s="181"/>
      <c r="N323" s="182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136</v>
      </c>
      <c r="AU323" s="18" t="s">
        <v>80</v>
      </c>
    </row>
    <row r="324" s="2" customFormat="1" ht="16.5" customHeight="1">
      <c r="A324" s="37"/>
      <c r="B324" s="164"/>
      <c r="C324" s="165" t="s">
        <v>492</v>
      </c>
      <c r="D324" s="165" t="s">
        <v>129</v>
      </c>
      <c r="E324" s="166" t="s">
        <v>493</v>
      </c>
      <c r="F324" s="167" t="s">
        <v>494</v>
      </c>
      <c r="G324" s="168" t="s">
        <v>426</v>
      </c>
      <c r="H324" s="169">
        <v>12</v>
      </c>
      <c r="I324" s="170"/>
      <c r="J324" s="171">
        <f>ROUND(I324*H324,2)</f>
        <v>0</v>
      </c>
      <c r="K324" s="167" t="s">
        <v>1</v>
      </c>
      <c r="L324" s="38"/>
      <c r="M324" s="172" t="s">
        <v>1</v>
      </c>
      <c r="N324" s="173" t="s">
        <v>38</v>
      </c>
      <c r="O324" s="76"/>
      <c r="P324" s="174">
        <f>O324*H324</f>
        <v>0</v>
      </c>
      <c r="Q324" s="174">
        <v>0</v>
      </c>
      <c r="R324" s="174">
        <f>Q324*H324</f>
        <v>0</v>
      </c>
      <c r="S324" s="174">
        <v>0</v>
      </c>
      <c r="T324" s="17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76" t="s">
        <v>134</v>
      </c>
      <c r="AT324" s="176" t="s">
        <v>129</v>
      </c>
      <c r="AU324" s="176" t="s">
        <v>80</v>
      </c>
      <c r="AY324" s="18" t="s">
        <v>126</v>
      </c>
      <c r="BE324" s="177">
        <f>IF(N324="základní",J324,0)</f>
        <v>0</v>
      </c>
      <c r="BF324" s="177">
        <f>IF(N324="snížená",J324,0)</f>
        <v>0</v>
      </c>
      <c r="BG324" s="177">
        <f>IF(N324="zákl. přenesená",J324,0)</f>
        <v>0</v>
      </c>
      <c r="BH324" s="177">
        <f>IF(N324="sníž. přenesená",J324,0)</f>
        <v>0</v>
      </c>
      <c r="BI324" s="177">
        <f>IF(N324="nulová",J324,0)</f>
        <v>0</v>
      </c>
      <c r="BJ324" s="18" t="s">
        <v>78</v>
      </c>
      <c r="BK324" s="177">
        <f>ROUND(I324*H324,2)</f>
        <v>0</v>
      </c>
      <c r="BL324" s="18" t="s">
        <v>134</v>
      </c>
      <c r="BM324" s="176" t="s">
        <v>495</v>
      </c>
    </row>
    <row r="325" s="2" customFormat="1">
      <c r="A325" s="37"/>
      <c r="B325" s="38"/>
      <c r="C325" s="37"/>
      <c r="D325" s="178" t="s">
        <v>136</v>
      </c>
      <c r="E325" s="37"/>
      <c r="F325" s="179" t="s">
        <v>494</v>
      </c>
      <c r="G325" s="37"/>
      <c r="H325" s="37"/>
      <c r="I325" s="180"/>
      <c r="J325" s="37"/>
      <c r="K325" s="37"/>
      <c r="L325" s="38"/>
      <c r="M325" s="181"/>
      <c r="N325" s="182"/>
      <c r="O325" s="76"/>
      <c r="P325" s="76"/>
      <c r="Q325" s="76"/>
      <c r="R325" s="76"/>
      <c r="S325" s="76"/>
      <c r="T325" s="7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8" t="s">
        <v>136</v>
      </c>
      <c r="AU325" s="18" t="s">
        <v>80</v>
      </c>
    </row>
    <row r="326" s="2" customFormat="1" ht="21.75" customHeight="1">
      <c r="A326" s="37"/>
      <c r="B326" s="164"/>
      <c r="C326" s="165" t="s">
        <v>496</v>
      </c>
      <c r="D326" s="165" t="s">
        <v>129</v>
      </c>
      <c r="E326" s="166" t="s">
        <v>497</v>
      </c>
      <c r="F326" s="167" t="s">
        <v>498</v>
      </c>
      <c r="G326" s="168" t="s">
        <v>426</v>
      </c>
      <c r="H326" s="169">
        <v>1</v>
      </c>
      <c r="I326" s="170"/>
      <c r="J326" s="171">
        <f>ROUND(I326*H326,2)</f>
        <v>0</v>
      </c>
      <c r="K326" s="167" t="s">
        <v>1</v>
      </c>
      <c r="L326" s="38"/>
      <c r="M326" s="172" t="s">
        <v>1</v>
      </c>
      <c r="N326" s="173" t="s">
        <v>38</v>
      </c>
      <c r="O326" s="76"/>
      <c r="P326" s="174">
        <f>O326*H326</f>
        <v>0</v>
      </c>
      <c r="Q326" s="174">
        <v>0</v>
      </c>
      <c r="R326" s="174">
        <f>Q326*H326</f>
        <v>0</v>
      </c>
      <c r="S326" s="174">
        <v>0</v>
      </c>
      <c r="T326" s="17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76" t="s">
        <v>134</v>
      </c>
      <c r="AT326" s="176" t="s">
        <v>129</v>
      </c>
      <c r="AU326" s="176" t="s">
        <v>80</v>
      </c>
      <c r="AY326" s="18" t="s">
        <v>126</v>
      </c>
      <c r="BE326" s="177">
        <f>IF(N326="základní",J326,0)</f>
        <v>0</v>
      </c>
      <c r="BF326" s="177">
        <f>IF(N326="snížená",J326,0)</f>
        <v>0</v>
      </c>
      <c r="BG326" s="177">
        <f>IF(N326="zákl. přenesená",J326,0)</f>
        <v>0</v>
      </c>
      <c r="BH326" s="177">
        <f>IF(N326="sníž. přenesená",J326,0)</f>
        <v>0</v>
      </c>
      <c r="BI326" s="177">
        <f>IF(N326="nulová",J326,0)</f>
        <v>0</v>
      </c>
      <c r="BJ326" s="18" t="s">
        <v>78</v>
      </c>
      <c r="BK326" s="177">
        <f>ROUND(I326*H326,2)</f>
        <v>0</v>
      </c>
      <c r="BL326" s="18" t="s">
        <v>134</v>
      </c>
      <c r="BM326" s="176" t="s">
        <v>499</v>
      </c>
    </row>
    <row r="327" s="2" customFormat="1">
      <c r="A327" s="37"/>
      <c r="B327" s="38"/>
      <c r="C327" s="37"/>
      <c r="D327" s="178" t="s">
        <v>136</v>
      </c>
      <c r="E327" s="37"/>
      <c r="F327" s="179" t="s">
        <v>498</v>
      </c>
      <c r="G327" s="37"/>
      <c r="H327" s="37"/>
      <c r="I327" s="180"/>
      <c r="J327" s="37"/>
      <c r="K327" s="37"/>
      <c r="L327" s="38"/>
      <c r="M327" s="181"/>
      <c r="N327" s="182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136</v>
      </c>
      <c r="AU327" s="18" t="s">
        <v>80</v>
      </c>
    </row>
    <row r="328" s="2" customFormat="1" ht="21.75" customHeight="1">
      <c r="A328" s="37"/>
      <c r="B328" s="164"/>
      <c r="C328" s="165" t="s">
        <v>500</v>
      </c>
      <c r="D328" s="165" t="s">
        <v>129</v>
      </c>
      <c r="E328" s="166" t="s">
        <v>501</v>
      </c>
      <c r="F328" s="167" t="s">
        <v>502</v>
      </c>
      <c r="G328" s="168" t="s">
        <v>426</v>
      </c>
      <c r="H328" s="169">
        <v>1</v>
      </c>
      <c r="I328" s="170"/>
      <c r="J328" s="171">
        <f>ROUND(I328*H328,2)</f>
        <v>0</v>
      </c>
      <c r="K328" s="167" t="s">
        <v>1</v>
      </c>
      <c r="L328" s="38"/>
      <c r="M328" s="172" t="s">
        <v>1</v>
      </c>
      <c r="N328" s="173" t="s">
        <v>38</v>
      </c>
      <c r="O328" s="76"/>
      <c r="P328" s="174">
        <f>O328*H328</f>
        <v>0</v>
      </c>
      <c r="Q328" s="174">
        <v>0</v>
      </c>
      <c r="R328" s="174">
        <f>Q328*H328</f>
        <v>0</v>
      </c>
      <c r="S328" s="174">
        <v>0</v>
      </c>
      <c r="T328" s="17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76" t="s">
        <v>134</v>
      </c>
      <c r="AT328" s="176" t="s">
        <v>129</v>
      </c>
      <c r="AU328" s="176" t="s">
        <v>80</v>
      </c>
      <c r="AY328" s="18" t="s">
        <v>126</v>
      </c>
      <c r="BE328" s="177">
        <f>IF(N328="základní",J328,0)</f>
        <v>0</v>
      </c>
      <c r="BF328" s="177">
        <f>IF(N328="snížená",J328,0)</f>
        <v>0</v>
      </c>
      <c r="BG328" s="177">
        <f>IF(N328="zákl. přenesená",J328,0)</f>
        <v>0</v>
      </c>
      <c r="BH328" s="177">
        <f>IF(N328="sníž. přenesená",J328,0)</f>
        <v>0</v>
      </c>
      <c r="BI328" s="177">
        <f>IF(N328="nulová",J328,0)</f>
        <v>0</v>
      </c>
      <c r="BJ328" s="18" t="s">
        <v>78</v>
      </c>
      <c r="BK328" s="177">
        <f>ROUND(I328*H328,2)</f>
        <v>0</v>
      </c>
      <c r="BL328" s="18" t="s">
        <v>134</v>
      </c>
      <c r="BM328" s="176" t="s">
        <v>503</v>
      </c>
    </row>
    <row r="329" s="2" customFormat="1">
      <c r="A329" s="37"/>
      <c r="B329" s="38"/>
      <c r="C329" s="37"/>
      <c r="D329" s="178" t="s">
        <v>136</v>
      </c>
      <c r="E329" s="37"/>
      <c r="F329" s="179" t="s">
        <v>502</v>
      </c>
      <c r="G329" s="37"/>
      <c r="H329" s="37"/>
      <c r="I329" s="180"/>
      <c r="J329" s="37"/>
      <c r="K329" s="37"/>
      <c r="L329" s="38"/>
      <c r="M329" s="181"/>
      <c r="N329" s="182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136</v>
      </c>
      <c r="AU329" s="18" t="s">
        <v>80</v>
      </c>
    </row>
    <row r="330" s="2" customFormat="1" ht="24.15" customHeight="1">
      <c r="A330" s="37"/>
      <c r="B330" s="164"/>
      <c r="C330" s="165" t="s">
        <v>504</v>
      </c>
      <c r="D330" s="165" t="s">
        <v>129</v>
      </c>
      <c r="E330" s="166" t="s">
        <v>505</v>
      </c>
      <c r="F330" s="167" t="s">
        <v>506</v>
      </c>
      <c r="G330" s="168" t="s">
        <v>426</v>
      </c>
      <c r="H330" s="169">
        <v>8</v>
      </c>
      <c r="I330" s="170"/>
      <c r="J330" s="171">
        <f>ROUND(I330*H330,2)</f>
        <v>0</v>
      </c>
      <c r="K330" s="167" t="s">
        <v>1</v>
      </c>
      <c r="L330" s="38"/>
      <c r="M330" s="172" t="s">
        <v>1</v>
      </c>
      <c r="N330" s="173" t="s">
        <v>38</v>
      </c>
      <c r="O330" s="76"/>
      <c r="P330" s="174">
        <f>O330*H330</f>
        <v>0</v>
      </c>
      <c r="Q330" s="174">
        <v>0</v>
      </c>
      <c r="R330" s="174">
        <f>Q330*H330</f>
        <v>0</v>
      </c>
      <c r="S330" s="174">
        <v>0</v>
      </c>
      <c r="T330" s="17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76" t="s">
        <v>134</v>
      </c>
      <c r="AT330" s="176" t="s">
        <v>129</v>
      </c>
      <c r="AU330" s="176" t="s">
        <v>80</v>
      </c>
      <c r="AY330" s="18" t="s">
        <v>126</v>
      </c>
      <c r="BE330" s="177">
        <f>IF(N330="základní",J330,0)</f>
        <v>0</v>
      </c>
      <c r="BF330" s="177">
        <f>IF(N330="snížená",J330,0)</f>
        <v>0</v>
      </c>
      <c r="BG330" s="177">
        <f>IF(N330="zákl. přenesená",J330,0)</f>
        <v>0</v>
      </c>
      <c r="BH330" s="177">
        <f>IF(N330="sníž. přenesená",J330,0)</f>
        <v>0</v>
      </c>
      <c r="BI330" s="177">
        <f>IF(N330="nulová",J330,0)</f>
        <v>0</v>
      </c>
      <c r="BJ330" s="18" t="s">
        <v>78</v>
      </c>
      <c r="BK330" s="177">
        <f>ROUND(I330*H330,2)</f>
        <v>0</v>
      </c>
      <c r="BL330" s="18" t="s">
        <v>134</v>
      </c>
      <c r="BM330" s="176" t="s">
        <v>507</v>
      </c>
    </row>
    <row r="331" s="2" customFormat="1">
      <c r="A331" s="37"/>
      <c r="B331" s="38"/>
      <c r="C331" s="37"/>
      <c r="D331" s="178" t="s">
        <v>136</v>
      </c>
      <c r="E331" s="37"/>
      <c r="F331" s="179" t="s">
        <v>506</v>
      </c>
      <c r="G331" s="37"/>
      <c r="H331" s="37"/>
      <c r="I331" s="180"/>
      <c r="J331" s="37"/>
      <c r="K331" s="37"/>
      <c r="L331" s="38"/>
      <c r="M331" s="181"/>
      <c r="N331" s="182"/>
      <c r="O331" s="76"/>
      <c r="P331" s="76"/>
      <c r="Q331" s="76"/>
      <c r="R331" s="76"/>
      <c r="S331" s="76"/>
      <c r="T331" s="7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8" t="s">
        <v>136</v>
      </c>
      <c r="AU331" s="18" t="s">
        <v>80</v>
      </c>
    </row>
    <row r="332" s="2" customFormat="1" ht="24.15" customHeight="1">
      <c r="A332" s="37"/>
      <c r="B332" s="164"/>
      <c r="C332" s="165" t="s">
        <v>508</v>
      </c>
      <c r="D332" s="165" t="s">
        <v>129</v>
      </c>
      <c r="E332" s="166" t="s">
        <v>509</v>
      </c>
      <c r="F332" s="167" t="s">
        <v>510</v>
      </c>
      <c r="G332" s="168" t="s">
        <v>426</v>
      </c>
      <c r="H332" s="169">
        <v>8</v>
      </c>
      <c r="I332" s="170"/>
      <c r="J332" s="171">
        <f>ROUND(I332*H332,2)</f>
        <v>0</v>
      </c>
      <c r="K332" s="167" t="s">
        <v>1</v>
      </c>
      <c r="L332" s="38"/>
      <c r="M332" s="172" t="s">
        <v>1</v>
      </c>
      <c r="N332" s="173" t="s">
        <v>38</v>
      </c>
      <c r="O332" s="76"/>
      <c r="P332" s="174">
        <f>O332*H332</f>
        <v>0</v>
      </c>
      <c r="Q332" s="174">
        <v>0</v>
      </c>
      <c r="R332" s="174">
        <f>Q332*H332</f>
        <v>0</v>
      </c>
      <c r="S332" s="174">
        <v>0</v>
      </c>
      <c r="T332" s="17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76" t="s">
        <v>134</v>
      </c>
      <c r="AT332" s="176" t="s">
        <v>129</v>
      </c>
      <c r="AU332" s="176" t="s">
        <v>80</v>
      </c>
      <c r="AY332" s="18" t="s">
        <v>126</v>
      </c>
      <c r="BE332" s="177">
        <f>IF(N332="základní",J332,0)</f>
        <v>0</v>
      </c>
      <c r="BF332" s="177">
        <f>IF(N332="snížená",J332,0)</f>
        <v>0</v>
      </c>
      <c r="BG332" s="177">
        <f>IF(N332="zákl. přenesená",J332,0)</f>
        <v>0</v>
      </c>
      <c r="BH332" s="177">
        <f>IF(N332="sníž. přenesená",J332,0)</f>
        <v>0</v>
      </c>
      <c r="BI332" s="177">
        <f>IF(N332="nulová",J332,0)</f>
        <v>0</v>
      </c>
      <c r="BJ332" s="18" t="s">
        <v>78</v>
      </c>
      <c r="BK332" s="177">
        <f>ROUND(I332*H332,2)</f>
        <v>0</v>
      </c>
      <c r="BL332" s="18" t="s">
        <v>134</v>
      </c>
      <c r="BM332" s="176" t="s">
        <v>511</v>
      </c>
    </row>
    <row r="333" s="2" customFormat="1">
      <c r="A333" s="37"/>
      <c r="B333" s="38"/>
      <c r="C333" s="37"/>
      <c r="D333" s="178" t="s">
        <v>136</v>
      </c>
      <c r="E333" s="37"/>
      <c r="F333" s="179" t="s">
        <v>510</v>
      </c>
      <c r="G333" s="37"/>
      <c r="H333" s="37"/>
      <c r="I333" s="180"/>
      <c r="J333" s="37"/>
      <c r="K333" s="37"/>
      <c r="L333" s="38"/>
      <c r="M333" s="181"/>
      <c r="N333" s="182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136</v>
      </c>
      <c r="AU333" s="18" t="s">
        <v>80</v>
      </c>
    </row>
    <row r="334" s="2" customFormat="1" ht="24.15" customHeight="1">
      <c r="A334" s="37"/>
      <c r="B334" s="164"/>
      <c r="C334" s="165" t="s">
        <v>512</v>
      </c>
      <c r="D334" s="165" t="s">
        <v>129</v>
      </c>
      <c r="E334" s="166" t="s">
        <v>513</v>
      </c>
      <c r="F334" s="167" t="s">
        <v>514</v>
      </c>
      <c r="G334" s="168" t="s">
        <v>426</v>
      </c>
      <c r="H334" s="169">
        <v>1</v>
      </c>
      <c r="I334" s="170"/>
      <c r="J334" s="171">
        <f>ROUND(I334*H334,2)</f>
        <v>0</v>
      </c>
      <c r="K334" s="167" t="s">
        <v>1</v>
      </c>
      <c r="L334" s="38"/>
      <c r="M334" s="172" t="s">
        <v>1</v>
      </c>
      <c r="N334" s="173" t="s">
        <v>38</v>
      </c>
      <c r="O334" s="76"/>
      <c r="P334" s="174">
        <f>O334*H334</f>
        <v>0</v>
      </c>
      <c r="Q334" s="174">
        <v>0</v>
      </c>
      <c r="R334" s="174">
        <f>Q334*H334</f>
        <v>0</v>
      </c>
      <c r="S334" s="174">
        <v>0</v>
      </c>
      <c r="T334" s="17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76" t="s">
        <v>134</v>
      </c>
      <c r="AT334" s="176" t="s">
        <v>129</v>
      </c>
      <c r="AU334" s="176" t="s">
        <v>80</v>
      </c>
      <c r="AY334" s="18" t="s">
        <v>126</v>
      </c>
      <c r="BE334" s="177">
        <f>IF(N334="základní",J334,0)</f>
        <v>0</v>
      </c>
      <c r="BF334" s="177">
        <f>IF(N334="snížená",J334,0)</f>
        <v>0</v>
      </c>
      <c r="BG334" s="177">
        <f>IF(N334="zákl. přenesená",J334,0)</f>
        <v>0</v>
      </c>
      <c r="BH334" s="177">
        <f>IF(N334="sníž. přenesená",J334,0)</f>
        <v>0</v>
      </c>
      <c r="BI334" s="177">
        <f>IF(N334="nulová",J334,0)</f>
        <v>0</v>
      </c>
      <c r="BJ334" s="18" t="s">
        <v>78</v>
      </c>
      <c r="BK334" s="177">
        <f>ROUND(I334*H334,2)</f>
        <v>0</v>
      </c>
      <c r="BL334" s="18" t="s">
        <v>134</v>
      </c>
      <c r="BM334" s="176" t="s">
        <v>515</v>
      </c>
    </row>
    <row r="335" s="2" customFormat="1">
      <c r="A335" s="37"/>
      <c r="B335" s="38"/>
      <c r="C335" s="37"/>
      <c r="D335" s="178" t="s">
        <v>136</v>
      </c>
      <c r="E335" s="37"/>
      <c r="F335" s="179" t="s">
        <v>514</v>
      </c>
      <c r="G335" s="37"/>
      <c r="H335" s="37"/>
      <c r="I335" s="180"/>
      <c r="J335" s="37"/>
      <c r="K335" s="37"/>
      <c r="L335" s="38"/>
      <c r="M335" s="181"/>
      <c r="N335" s="182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136</v>
      </c>
      <c r="AU335" s="18" t="s">
        <v>80</v>
      </c>
    </row>
    <row r="336" s="2" customFormat="1" ht="24.15" customHeight="1">
      <c r="A336" s="37"/>
      <c r="B336" s="164"/>
      <c r="C336" s="165" t="s">
        <v>516</v>
      </c>
      <c r="D336" s="165" t="s">
        <v>129</v>
      </c>
      <c r="E336" s="166" t="s">
        <v>517</v>
      </c>
      <c r="F336" s="167" t="s">
        <v>518</v>
      </c>
      <c r="G336" s="168" t="s">
        <v>426</v>
      </c>
      <c r="H336" s="169">
        <v>1</v>
      </c>
      <c r="I336" s="170"/>
      <c r="J336" s="171">
        <f>ROUND(I336*H336,2)</f>
        <v>0</v>
      </c>
      <c r="K336" s="167" t="s">
        <v>1</v>
      </c>
      <c r="L336" s="38"/>
      <c r="M336" s="172" t="s">
        <v>1</v>
      </c>
      <c r="N336" s="173" t="s">
        <v>38</v>
      </c>
      <c r="O336" s="76"/>
      <c r="P336" s="174">
        <f>O336*H336</f>
        <v>0</v>
      </c>
      <c r="Q336" s="174">
        <v>0</v>
      </c>
      <c r="R336" s="174">
        <f>Q336*H336</f>
        <v>0</v>
      </c>
      <c r="S336" s="174">
        <v>0</v>
      </c>
      <c r="T336" s="17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76" t="s">
        <v>134</v>
      </c>
      <c r="AT336" s="176" t="s">
        <v>129</v>
      </c>
      <c r="AU336" s="176" t="s">
        <v>80</v>
      </c>
      <c r="AY336" s="18" t="s">
        <v>126</v>
      </c>
      <c r="BE336" s="177">
        <f>IF(N336="základní",J336,0)</f>
        <v>0</v>
      </c>
      <c r="BF336" s="177">
        <f>IF(N336="snížená",J336,0)</f>
        <v>0</v>
      </c>
      <c r="BG336" s="177">
        <f>IF(N336="zákl. přenesená",J336,0)</f>
        <v>0</v>
      </c>
      <c r="BH336" s="177">
        <f>IF(N336="sníž. přenesená",J336,0)</f>
        <v>0</v>
      </c>
      <c r="BI336" s="177">
        <f>IF(N336="nulová",J336,0)</f>
        <v>0</v>
      </c>
      <c r="BJ336" s="18" t="s">
        <v>78</v>
      </c>
      <c r="BK336" s="177">
        <f>ROUND(I336*H336,2)</f>
        <v>0</v>
      </c>
      <c r="BL336" s="18" t="s">
        <v>134</v>
      </c>
      <c r="BM336" s="176" t="s">
        <v>519</v>
      </c>
    </row>
    <row r="337" s="2" customFormat="1">
      <c r="A337" s="37"/>
      <c r="B337" s="38"/>
      <c r="C337" s="37"/>
      <c r="D337" s="178" t="s">
        <v>136</v>
      </c>
      <c r="E337" s="37"/>
      <c r="F337" s="179" t="s">
        <v>518</v>
      </c>
      <c r="G337" s="37"/>
      <c r="H337" s="37"/>
      <c r="I337" s="180"/>
      <c r="J337" s="37"/>
      <c r="K337" s="37"/>
      <c r="L337" s="38"/>
      <c r="M337" s="181"/>
      <c r="N337" s="182"/>
      <c r="O337" s="76"/>
      <c r="P337" s="76"/>
      <c r="Q337" s="76"/>
      <c r="R337" s="76"/>
      <c r="S337" s="76"/>
      <c r="T337" s="7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8" t="s">
        <v>136</v>
      </c>
      <c r="AU337" s="18" t="s">
        <v>80</v>
      </c>
    </row>
    <row r="338" s="2" customFormat="1" ht="16.5" customHeight="1">
      <c r="A338" s="37"/>
      <c r="B338" s="164"/>
      <c r="C338" s="165" t="s">
        <v>520</v>
      </c>
      <c r="D338" s="165" t="s">
        <v>129</v>
      </c>
      <c r="E338" s="166" t="s">
        <v>521</v>
      </c>
      <c r="F338" s="167" t="s">
        <v>522</v>
      </c>
      <c r="G338" s="168" t="s">
        <v>426</v>
      </c>
      <c r="H338" s="169">
        <v>9</v>
      </c>
      <c r="I338" s="170"/>
      <c r="J338" s="171">
        <f>ROUND(I338*H338,2)</f>
        <v>0</v>
      </c>
      <c r="K338" s="167" t="s">
        <v>1</v>
      </c>
      <c r="L338" s="38"/>
      <c r="M338" s="172" t="s">
        <v>1</v>
      </c>
      <c r="N338" s="173" t="s">
        <v>38</v>
      </c>
      <c r="O338" s="76"/>
      <c r="P338" s="174">
        <f>O338*H338</f>
        <v>0</v>
      </c>
      <c r="Q338" s="174">
        <v>0</v>
      </c>
      <c r="R338" s="174">
        <f>Q338*H338</f>
        <v>0</v>
      </c>
      <c r="S338" s="174">
        <v>0</v>
      </c>
      <c r="T338" s="17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76" t="s">
        <v>134</v>
      </c>
      <c r="AT338" s="176" t="s">
        <v>129</v>
      </c>
      <c r="AU338" s="176" t="s">
        <v>80</v>
      </c>
      <c r="AY338" s="18" t="s">
        <v>126</v>
      </c>
      <c r="BE338" s="177">
        <f>IF(N338="základní",J338,0)</f>
        <v>0</v>
      </c>
      <c r="BF338" s="177">
        <f>IF(N338="snížená",J338,0)</f>
        <v>0</v>
      </c>
      <c r="BG338" s="177">
        <f>IF(N338="zákl. přenesená",J338,0)</f>
        <v>0</v>
      </c>
      <c r="BH338" s="177">
        <f>IF(N338="sníž. přenesená",J338,0)</f>
        <v>0</v>
      </c>
      <c r="BI338" s="177">
        <f>IF(N338="nulová",J338,0)</f>
        <v>0</v>
      </c>
      <c r="BJ338" s="18" t="s">
        <v>78</v>
      </c>
      <c r="BK338" s="177">
        <f>ROUND(I338*H338,2)</f>
        <v>0</v>
      </c>
      <c r="BL338" s="18" t="s">
        <v>134</v>
      </c>
      <c r="BM338" s="176" t="s">
        <v>523</v>
      </c>
    </row>
    <row r="339" s="2" customFormat="1">
      <c r="A339" s="37"/>
      <c r="B339" s="38"/>
      <c r="C339" s="37"/>
      <c r="D339" s="178" t="s">
        <v>136</v>
      </c>
      <c r="E339" s="37"/>
      <c r="F339" s="179" t="s">
        <v>522</v>
      </c>
      <c r="G339" s="37"/>
      <c r="H339" s="37"/>
      <c r="I339" s="180"/>
      <c r="J339" s="37"/>
      <c r="K339" s="37"/>
      <c r="L339" s="38"/>
      <c r="M339" s="181"/>
      <c r="N339" s="182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136</v>
      </c>
      <c r="AU339" s="18" t="s">
        <v>80</v>
      </c>
    </row>
    <row r="340" s="2" customFormat="1" ht="16.5" customHeight="1">
      <c r="A340" s="37"/>
      <c r="B340" s="164"/>
      <c r="C340" s="165" t="s">
        <v>524</v>
      </c>
      <c r="D340" s="165" t="s">
        <v>129</v>
      </c>
      <c r="E340" s="166" t="s">
        <v>525</v>
      </c>
      <c r="F340" s="167" t="s">
        <v>526</v>
      </c>
      <c r="G340" s="168" t="s">
        <v>426</v>
      </c>
      <c r="H340" s="169">
        <v>9</v>
      </c>
      <c r="I340" s="170"/>
      <c r="J340" s="171">
        <f>ROUND(I340*H340,2)</f>
        <v>0</v>
      </c>
      <c r="K340" s="167" t="s">
        <v>1</v>
      </c>
      <c r="L340" s="38"/>
      <c r="M340" s="172" t="s">
        <v>1</v>
      </c>
      <c r="N340" s="173" t="s">
        <v>38</v>
      </c>
      <c r="O340" s="76"/>
      <c r="P340" s="174">
        <f>O340*H340</f>
        <v>0</v>
      </c>
      <c r="Q340" s="174">
        <v>0</v>
      </c>
      <c r="R340" s="174">
        <f>Q340*H340</f>
        <v>0</v>
      </c>
      <c r="S340" s="174">
        <v>0</v>
      </c>
      <c r="T340" s="17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76" t="s">
        <v>134</v>
      </c>
      <c r="AT340" s="176" t="s">
        <v>129</v>
      </c>
      <c r="AU340" s="176" t="s">
        <v>80</v>
      </c>
      <c r="AY340" s="18" t="s">
        <v>126</v>
      </c>
      <c r="BE340" s="177">
        <f>IF(N340="základní",J340,0)</f>
        <v>0</v>
      </c>
      <c r="BF340" s="177">
        <f>IF(N340="snížená",J340,0)</f>
        <v>0</v>
      </c>
      <c r="BG340" s="177">
        <f>IF(N340="zákl. přenesená",J340,0)</f>
        <v>0</v>
      </c>
      <c r="BH340" s="177">
        <f>IF(N340="sníž. přenesená",J340,0)</f>
        <v>0</v>
      </c>
      <c r="BI340" s="177">
        <f>IF(N340="nulová",J340,0)</f>
        <v>0</v>
      </c>
      <c r="BJ340" s="18" t="s">
        <v>78</v>
      </c>
      <c r="BK340" s="177">
        <f>ROUND(I340*H340,2)</f>
        <v>0</v>
      </c>
      <c r="BL340" s="18" t="s">
        <v>134</v>
      </c>
      <c r="BM340" s="176" t="s">
        <v>527</v>
      </c>
    </row>
    <row r="341" s="2" customFormat="1">
      <c r="A341" s="37"/>
      <c r="B341" s="38"/>
      <c r="C341" s="37"/>
      <c r="D341" s="178" t="s">
        <v>136</v>
      </c>
      <c r="E341" s="37"/>
      <c r="F341" s="179" t="s">
        <v>526</v>
      </c>
      <c r="G341" s="37"/>
      <c r="H341" s="37"/>
      <c r="I341" s="180"/>
      <c r="J341" s="37"/>
      <c r="K341" s="37"/>
      <c r="L341" s="38"/>
      <c r="M341" s="181"/>
      <c r="N341" s="182"/>
      <c r="O341" s="76"/>
      <c r="P341" s="76"/>
      <c r="Q341" s="76"/>
      <c r="R341" s="76"/>
      <c r="S341" s="76"/>
      <c r="T341" s="7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8" t="s">
        <v>136</v>
      </c>
      <c r="AU341" s="18" t="s">
        <v>80</v>
      </c>
    </row>
    <row r="342" s="2" customFormat="1" ht="16.5" customHeight="1">
      <c r="A342" s="37"/>
      <c r="B342" s="164"/>
      <c r="C342" s="165" t="s">
        <v>528</v>
      </c>
      <c r="D342" s="165" t="s">
        <v>129</v>
      </c>
      <c r="E342" s="166" t="s">
        <v>529</v>
      </c>
      <c r="F342" s="167" t="s">
        <v>530</v>
      </c>
      <c r="G342" s="168" t="s">
        <v>426</v>
      </c>
      <c r="H342" s="169">
        <v>1</v>
      </c>
      <c r="I342" s="170"/>
      <c r="J342" s="171">
        <f>ROUND(I342*H342,2)</f>
        <v>0</v>
      </c>
      <c r="K342" s="167" t="s">
        <v>1</v>
      </c>
      <c r="L342" s="38"/>
      <c r="M342" s="172" t="s">
        <v>1</v>
      </c>
      <c r="N342" s="173" t="s">
        <v>38</v>
      </c>
      <c r="O342" s="76"/>
      <c r="P342" s="174">
        <f>O342*H342</f>
        <v>0</v>
      </c>
      <c r="Q342" s="174">
        <v>0</v>
      </c>
      <c r="R342" s="174">
        <f>Q342*H342</f>
        <v>0</v>
      </c>
      <c r="S342" s="174">
        <v>0</v>
      </c>
      <c r="T342" s="17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76" t="s">
        <v>134</v>
      </c>
      <c r="AT342" s="176" t="s">
        <v>129</v>
      </c>
      <c r="AU342" s="176" t="s">
        <v>80</v>
      </c>
      <c r="AY342" s="18" t="s">
        <v>126</v>
      </c>
      <c r="BE342" s="177">
        <f>IF(N342="základní",J342,0)</f>
        <v>0</v>
      </c>
      <c r="BF342" s="177">
        <f>IF(N342="snížená",J342,0)</f>
        <v>0</v>
      </c>
      <c r="BG342" s="177">
        <f>IF(N342="zákl. přenesená",J342,0)</f>
        <v>0</v>
      </c>
      <c r="BH342" s="177">
        <f>IF(N342="sníž. přenesená",J342,0)</f>
        <v>0</v>
      </c>
      <c r="BI342" s="177">
        <f>IF(N342="nulová",J342,0)</f>
        <v>0</v>
      </c>
      <c r="BJ342" s="18" t="s">
        <v>78</v>
      </c>
      <c r="BK342" s="177">
        <f>ROUND(I342*H342,2)</f>
        <v>0</v>
      </c>
      <c r="BL342" s="18" t="s">
        <v>134</v>
      </c>
      <c r="BM342" s="176" t="s">
        <v>531</v>
      </c>
    </row>
    <row r="343" s="2" customFormat="1">
      <c r="A343" s="37"/>
      <c r="B343" s="38"/>
      <c r="C343" s="37"/>
      <c r="D343" s="178" t="s">
        <v>136</v>
      </c>
      <c r="E343" s="37"/>
      <c r="F343" s="179" t="s">
        <v>530</v>
      </c>
      <c r="G343" s="37"/>
      <c r="H343" s="37"/>
      <c r="I343" s="180"/>
      <c r="J343" s="37"/>
      <c r="K343" s="37"/>
      <c r="L343" s="38"/>
      <c r="M343" s="181"/>
      <c r="N343" s="182"/>
      <c r="O343" s="76"/>
      <c r="P343" s="76"/>
      <c r="Q343" s="76"/>
      <c r="R343" s="76"/>
      <c r="S343" s="76"/>
      <c r="T343" s="7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8" t="s">
        <v>136</v>
      </c>
      <c r="AU343" s="18" t="s">
        <v>80</v>
      </c>
    </row>
    <row r="344" s="2" customFormat="1" ht="16.5" customHeight="1">
      <c r="A344" s="37"/>
      <c r="B344" s="164"/>
      <c r="C344" s="165" t="s">
        <v>532</v>
      </c>
      <c r="D344" s="165" t="s">
        <v>129</v>
      </c>
      <c r="E344" s="166" t="s">
        <v>533</v>
      </c>
      <c r="F344" s="167" t="s">
        <v>534</v>
      </c>
      <c r="G344" s="168" t="s">
        <v>426</v>
      </c>
      <c r="H344" s="169">
        <v>1</v>
      </c>
      <c r="I344" s="170"/>
      <c r="J344" s="171">
        <f>ROUND(I344*H344,2)</f>
        <v>0</v>
      </c>
      <c r="K344" s="167" t="s">
        <v>1</v>
      </c>
      <c r="L344" s="38"/>
      <c r="M344" s="172" t="s">
        <v>1</v>
      </c>
      <c r="N344" s="173" t="s">
        <v>38</v>
      </c>
      <c r="O344" s="76"/>
      <c r="P344" s="174">
        <f>O344*H344</f>
        <v>0</v>
      </c>
      <c r="Q344" s="174">
        <v>0</v>
      </c>
      <c r="R344" s="174">
        <f>Q344*H344</f>
        <v>0</v>
      </c>
      <c r="S344" s="174">
        <v>0</v>
      </c>
      <c r="T344" s="17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76" t="s">
        <v>134</v>
      </c>
      <c r="AT344" s="176" t="s">
        <v>129</v>
      </c>
      <c r="AU344" s="176" t="s">
        <v>80</v>
      </c>
      <c r="AY344" s="18" t="s">
        <v>126</v>
      </c>
      <c r="BE344" s="177">
        <f>IF(N344="základní",J344,0)</f>
        <v>0</v>
      </c>
      <c r="BF344" s="177">
        <f>IF(N344="snížená",J344,0)</f>
        <v>0</v>
      </c>
      <c r="BG344" s="177">
        <f>IF(N344="zákl. přenesená",J344,0)</f>
        <v>0</v>
      </c>
      <c r="BH344" s="177">
        <f>IF(N344="sníž. přenesená",J344,0)</f>
        <v>0</v>
      </c>
      <c r="BI344" s="177">
        <f>IF(N344="nulová",J344,0)</f>
        <v>0</v>
      </c>
      <c r="BJ344" s="18" t="s">
        <v>78</v>
      </c>
      <c r="BK344" s="177">
        <f>ROUND(I344*H344,2)</f>
        <v>0</v>
      </c>
      <c r="BL344" s="18" t="s">
        <v>134</v>
      </c>
      <c r="BM344" s="176" t="s">
        <v>535</v>
      </c>
    </row>
    <row r="345" s="2" customFormat="1">
      <c r="A345" s="37"/>
      <c r="B345" s="38"/>
      <c r="C345" s="37"/>
      <c r="D345" s="178" t="s">
        <v>136</v>
      </c>
      <c r="E345" s="37"/>
      <c r="F345" s="179" t="s">
        <v>534</v>
      </c>
      <c r="G345" s="37"/>
      <c r="H345" s="37"/>
      <c r="I345" s="180"/>
      <c r="J345" s="37"/>
      <c r="K345" s="37"/>
      <c r="L345" s="38"/>
      <c r="M345" s="181"/>
      <c r="N345" s="182"/>
      <c r="O345" s="76"/>
      <c r="P345" s="76"/>
      <c r="Q345" s="76"/>
      <c r="R345" s="76"/>
      <c r="S345" s="76"/>
      <c r="T345" s="7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8" t="s">
        <v>136</v>
      </c>
      <c r="AU345" s="18" t="s">
        <v>80</v>
      </c>
    </row>
    <row r="346" s="2" customFormat="1" ht="16.5" customHeight="1">
      <c r="A346" s="37"/>
      <c r="B346" s="164"/>
      <c r="C346" s="165" t="s">
        <v>536</v>
      </c>
      <c r="D346" s="165" t="s">
        <v>129</v>
      </c>
      <c r="E346" s="166" t="s">
        <v>537</v>
      </c>
      <c r="F346" s="167" t="s">
        <v>538</v>
      </c>
      <c r="G346" s="168" t="s">
        <v>426</v>
      </c>
      <c r="H346" s="169">
        <v>80</v>
      </c>
      <c r="I346" s="170"/>
      <c r="J346" s="171">
        <f>ROUND(I346*H346,2)</f>
        <v>0</v>
      </c>
      <c r="K346" s="167" t="s">
        <v>1</v>
      </c>
      <c r="L346" s="38"/>
      <c r="M346" s="172" t="s">
        <v>1</v>
      </c>
      <c r="N346" s="173" t="s">
        <v>38</v>
      </c>
      <c r="O346" s="76"/>
      <c r="P346" s="174">
        <f>O346*H346</f>
        <v>0</v>
      </c>
      <c r="Q346" s="174">
        <v>0</v>
      </c>
      <c r="R346" s="174">
        <f>Q346*H346</f>
        <v>0</v>
      </c>
      <c r="S346" s="174">
        <v>0</v>
      </c>
      <c r="T346" s="17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76" t="s">
        <v>134</v>
      </c>
      <c r="AT346" s="176" t="s">
        <v>129</v>
      </c>
      <c r="AU346" s="176" t="s">
        <v>80</v>
      </c>
      <c r="AY346" s="18" t="s">
        <v>126</v>
      </c>
      <c r="BE346" s="177">
        <f>IF(N346="základní",J346,0)</f>
        <v>0</v>
      </c>
      <c r="BF346" s="177">
        <f>IF(N346="snížená",J346,0)</f>
        <v>0</v>
      </c>
      <c r="BG346" s="177">
        <f>IF(N346="zákl. přenesená",J346,0)</f>
        <v>0</v>
      </c>
      <c r="BH346" s="177">
        <f>IF(N346="sníž. přenesená",J346,0)</f>
        <v>0</v>
      </c>
      <c r="BI346" s="177">
        <f>IF(N346="nulová",J346,0)</f>
        <v>0</v>
      </c>
      <c r="BJ346" s="18" t="s">
        <v>78</v>
      </c>
      <c r="BK346" s="177">
        <f>ROUND(I346*H346,2)</f>
        <v>0</v>
      </c>
      <c r="BL346" s="18" t="s">
        <v>134</v>
      </c>
      <c r="BM346" s="176" t="s">
        <v>539</v>
      </c>
    </row>
    <row r="347" s="2" customFormat="1">
      <c r="A347" s="37"/>
      <c r="B347" s="38"/>
      <c r="C347" s="37"/>
      <c r="D347" s="178" t="s">
        <v>136</v>
      </c>
      <c r="E347" s="37"/>
      <c r="F347" s="179" t="s">
        <v>538</v>
      </c>
      <c r="G347" s="37"/>
      <c r="H347" s="37"/>
      <c r="I347" s="180"/>
      <c r="J347" s="37"/>
      <c r="K347" s="37"/>
      <c r="L347" s="38"/>
      <c r="M347" s="181"/>
      <c r="N347" s="182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136</v>
      </c>
      <c r="AU347" s="18" t="s">
        <v>80</v>
      </c>
    </row>
    <row r="348" s="2" customFormat="1" ht="16.5" customHeight="1">
      <c r="A348" s="37"/>
      <c r="B348" s="164"/>
      <c r="C348" s="165" t="s">
        <v>540</v>
      </c>
      <c r="D348" s="165" t="s">
        <v>129</v>
      </c>
      <c r="E348" s="166" t="s">
        <v>541</v>
      </c>
      <c r="F348" s="167" t="s">
        <v>542</v>
      </c>
      <c r="G348" s="168" t="s">
        <v>426</v>
      </c>
      <c r="H348" s="169">
        <v>80</v>
      </c>
      <c r="I348" s="170"/>
      <c r="J348" s="171">
        <f>ROUND(I348*H348,2)</f>
        <v>0</v>
      </c>
      <c r="K348" s="167" t="s">
        <v>1</v>
      </c>
      <c r="L348" s="38"/>
      <c r="M348" s="172" t="s">
        <v>1</v>
      </c>
      <c r="N348" s="173" t="s">
        <v>38</v>
      </c>
      <c r="O348" s="76"/>
      <c r="P348" s="174">
        <f>O348*H348</f>
        <v>0</v>
      </c>
      <c r="Q348" s="174">
        <v>0</v>
      </c>
      <c r="R348" s="174">
        <f>Q348*H348</f>
        <v>0</v>
      </c>
      <c r="S348" s="174">
        <v>0</v>
      </c>
      <c r="T348" s="17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76" t="s">
        <v>134</v>
      </c>
      <c r="AT348" s="176" t="s">
        <v>129</v>
      </c>
      <c r="AU348" s="176" t="s">
        <v>80</v>
      </c>
      <c r="AY348" s="18" t="s">
        <v>126</v>
      </c>
      <c r="BE348" s="177">
        <f>IF(N348="základní",J348,0)</f>
        <v>0</v>
      </c>
      <c r="BF348" s="177">
        <f>IF(N348="snížená",J348,0)</f>
        <v>0</v>
      </c>
      <c r="BG348" s="177">
        <f>IF(N348="zákl. přenesená",J348,0)</f>
        <v>0</v>
      </c>
      <c r="BH348" s="177">
        <f>IF(N348="sníž. přenesená",J348,0)</f>
        <v>0</v>
      </c>
      <c r="BI348" s="177">
        <f>IF(N348="nulová",J348,0)</f>
        <v>0</v>
      </c>
      <c r="BJ348" s="18" t="s">
        <v>78</v>
      </c>
      <c r="BK348" s="177">
        <f>ROUND(I348*H348,2)</f>
        <v>0</v>
      </c>
      <c r="BL348" s="18" t="s">
        <v>134</v>
      </c>
      <c r="BM348" s="176" t="s">
        <v>543</v>
      </c>
    </row>
    <row r="349" s="2" customFormat="1">
      <c r="A349" s="37"/>
      <c r="B349" s="38"/>
      <c r="C349" s="37"/>
      <c r="D349" s="178" t="s">
        <v>136</v>
      </c>
      <c r="E349" s="37"/>
      <c r="F349" s="179" t="s">
        <v>542</v>
      </c>
      <c r="G349" s="37"/>
      <c r="H349" s="37"/>
      <c r="I349" s="180"/>
      <c r="J349" s="37"/>
      <c r="K349" s="37"/>
      <c r="L349" s="38"/>
      <c r="M349" s="181"/>
      <c r="N349" s="182"/>
      <c r="O349" s="76"/>
      <c r="P349" s="76"/>
      <c r="Q349" s="76"/>
      <c r="R349" s="76"/>
      <c r="S349" s="76"/>
      <c r="T349" s="7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8" t="s">
        <v>136</v>
      </c>
      <c r="AU349" s="18" t="s">
        <v>80</v>
      </c>
    </row>
    <row r="350" s="2" customFormat="1" ht="16.5" customHeight="1">
      <c r="A350" s="37"/>
      <c r="B350" s="164"/>
      <c r="C350" s="165" t="s">
        <v>544</v>
      </c>
      <c r="D350" s="165" t="s">
        <v>129</v>
      </c>
      <c r="E350" s="166" t="s">
        <v>545</v>
      </c>
      <c r="F350" s="167" t="s">
        <v>546</v>
      </c>
      <c r="G350" s="168" t="s">
        <v>426</v>
      </c>
      <c r="H350" s="169">
        <v>4</v>
      </c>
      <c r="I350" s="170"/>
      <c r="J350" s="171">
        <f>ROUND(I350*H350,2)</f>
        <v>0</v>
      </c>
      <c r="K350" s="167" t="s">
        <v>1</v>
      </c>
      <c r="L350" s="38"/>
      <c r="M350" s="172" t="s">
        <v>1</v>
      </c>
      <c r="N350" s="173" t="s">
        <v>38</v>
      </c>
      <c r="O350" s="76"/>
      <c r="P350" s="174">
        <f>O350*H350</f>
        <v>0</v>
      </c>
      <c r="Q350" s="174">
        <v>0</v>
      </c>
      <c r="R350" s="174">
        <f>Q350*H350</f>
        <v>0</v>
      </c>
      <c r="S350" s="174">
        <v>0</v>
      </c>
      <c r="T350" s="17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76" t="s">
        <v>134</v>
      </c>
      <c r="AT350" s="176" t="s">
        <v>129</v>
      </c>
      <c r="AU350" s="176" t="s">
        <v>80</v>
      </c>
      <c r="AY350" s="18" t="s">
        <v>126</v>
      </c>
      <c r="BE350" s="177">
        <f>IF(N350="základní",J350,0)</f>
        <v>0</v>
      </c>
      <c r="BF350" s="177">
        <f>IF(N350="snížená",J350,0)</f>
        <v>0</v>
      </c>
      <c r="BG350" s="177">
        <f>IF(N350="zákl. přenesená",J350,0)</f>
        <v>0</v>
      </c>
      <c r="BH350" s="177">
        <f>IF(N350="sníž. přenesená",J350,0)</f>
        <v>0</v>
      </c>
      <c r="BI350" s="177">
        <f>IF(N350="nulová",J350,0)</f>
        <v>0</v>
      </c>
      <c r="BJ350" s="18" t="s">
        <v>78</v>
      </c>
      <c r="BK350" s="177">
        <f>ROUND(I350*H350,2)</f>
        <v>0</v>
      </c>
      <c r="BL350" s="18" t="s">
        <v>134</v>
      </c>
      <c r="BM350" s="176" t="s">
        <v>547</v>
      </c>
    </row>
    <row r="351" s="2" customFormat="1">
      <c r="A351" s="37"/>
      <c r="B351" s="38"/>
      <c r="C351" s="37"/>
      <c r="D351" s="178" t="s">
        <v>136</v>
      </c>
      <c r="E351" s="37"/>
      <c r="F351" s="179" t="s">
        <v>546</v>
      </c>
      <c r="G351" s="37"/>
      <c r="H351" s="37"/>
      <c r="I351" s="180"/>
      <c r="J351" s="37"/>
      <c r="K351" s="37"/>
      <c r="L351" s="38"/>
      <c r="M351" s="181"/>
      <c r="N351" s="182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136</v>
      </c>
      <c r="AU351" s="18" t="s">
        <v>80</v>
      </c>
    </row>
    <row r="352" s="2" customFormat="1" ht="16.5" customHeight="1">
      <c r="A352" s="37"/>
      <c r="B352" s="164"/>
      <c r="C352" s="165" t="s">
        <v>548</v>
      </c>
      <c r="D352" s="165" t="s">
        <v>129</v>
      </c>
      <c r="E352" s="166" t="s">
        <v>549</v>
      </c>
      <c r="F352" s="167" t="s">
        <v>550</v>
      </c>
      <c r="G352" s="168" t="s">
        <v>426</v>
      </c>
      <c r="H352" s="169">
        <v>4</v>
      </c>
      <c r="I352" s="170"/>
      <c r="J352" s="171">
        <f>ROUND(I352*H352,2)</f>
        <v>0</v>
      </c>
      <c r="K352" s="167" t="s">
        <v>1</v>
      </c>
      <c r="L352" s="38"/>
      <c r="M352" s="172" t="s">
        <v>1</v>
      </c>
      <c r="N352" s="173" t="s">
        <v>38</v>
      </c>
      <c r="O352" s="76"/>
      <c r="P352" s="174">
        <f>O352*H352</f>
        <v>0</v>
      </c>
      <c r="Q352" s="174">
        <v>0</v>
      </c>
      <c r="R352" s="174">
        <f>Q352*H352</f>
        <v>0</v>
      </c>
      <c r="S352" s="174">
        <v>0</v>
      </c>
      <c r="T352" s="17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76" t="s">
        <v>134</v>
      </c>
      <c r="AT352" s="176" t="s">
        <v>129</v>
      </c>
      <c r="AU352" s="176" t="s">
        <v>80</v>
      </c>
      <c r="AY352" s="18" t="s">
        <v>126</v>
      </c>
      <c r="BE352" s="177">
        <f>IF(N352="základní",J352,0)</f>
        <v>0</v>
      </c>
      <c r="BF352" s="177">
        <f>IF(N352="snížená",J352,0)</f>
        <v>0</v>
      </c>
      <c r="BG352" s="177">
        <f>IF(N352="zákl. přenesená",J352,0)</f>
        <v>0</v>
      </c>
      <c r="BH352" s="177">
        <f>IF(N352="sníž. přenesená",J352,0)</f>
        <v>0</v>
      </c>
      <c r="BI352" s="177">
        <f>IF(N352="nulová",J352,0)</f>
        <v>0</v>
      </c>
      <c r="BJ352" s="18" t="s">
        <v>78</v>
      </c>
      <c r="BK352" s="177">
        <f>ROUND(I352*H352,2)</f>
        <v>0</v>
      </c>
      <c r="BL352" s="18" t="s">
        <v>134</v>
      </c>
      <c r="BM352" s="176" t="s">
        <v>551</v>
      </c>
    </row>
    <row r="353" s="2" customFormat="1">
      <c r="A353" s="37"/>
      <c r="B353" s="38"/>
      <c r="C353" s="37"/>
      <c r="D353" s="178" t="s">
        <v>136</v>
      </c>
      <c r="E353" s="37"/>
      <c r="F353" s="179" t="s">
        <v>550</v>
      </c>
      <c r="G353" s="37"/>
      <c r="H353" s="37"/>
      <c r="I353" s="180"/>
      <c r="J353" s="37"/>
      <c r="K353" s="37"/>
      <c r="L353" s="38"/>
      <c r="M353" s="181"/>
      <c r="N353" s="182"/>
      <c r="O353" s="76"/>
      <c r="P353" s="76"/>
      <c r="Q353" s="76"/>
      <c r="R353" s="76"/>
      <c r="S353" s="76"/>
      <c r="T353" s="7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8" t="s">
        <v>136</v>
      </c>
      <c r="AU353" s="18" t="s">
        <v>80</v>
      </c>
    </row>
    <row r="354" s="2" customFormat="1" ht="16.5" customHeight="1">
      <c r="A354" s="37"/>
      <c r="B354" s="164"/>
      <c r="C354" s="165" t="s">
        <v>552</v>
      </c>
      <c r="D354" s="165" t="s">
        <v>129</v>
      </c>
      <c r="E354" s="166" t="s">
        <v>553</v>
      </c>
      <c r="F354" s="167" t="s">
        <v>554</v>
      </c>
      <c r="G354" s="168" t="s">
        <v>426</v>
      </c>
      <c r="H354" s="169">
        <v>1</v>
      </c>
      <c r="I354" s="170"/>
      <c r="J354" s="171">
        <f>ROUND(I354*H354,2)</f>
        <v>0</v>
      </c>
      <c r="K354" s="167" t="s">
        <v>1</v>
      </c>
      <c r="L354" s="38"/>
      <c r="M354" s="172" t="s">
        <v>1</v>
      </c>
      <c r="N354" s="173" t="s">
        <v>38</v>
      </c>
      <c r="O354" s="76"/>
      <c r="P354" s="174">
        <f>O354*H354</f>
        <v>0</v>
      </c>
      <c r="Q354" s="174">
        <v>0</v>
      </c>
      <c r="R354" s="174">
        <f>Q354*H354</f>
        <v>0</v>
      </c>
      <c r="S354" s="174">
        <v>0</v>
      </c>
      <c r="T354" s="17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76" t="s">
        <v>134</v>
      </c>
      <c r="AT354" s="176" t="s">
        <v>129</v>
      </c>
      <c r="AU354" s="176" t="s">
        <v>80</v>
      </c>
      <c r="AY354" s="18" t="s">
        <v>126</v>
      </c>
      <c r="BE354" s="177">
        <f>IF(N354="základní",J354,0)</f>
        <v>0</v>
      </c>
      <c r="BF354" s="177">
        <f>IF(N354="snížená",J354,0)</f>
        <v>0</v>
      </c>
      <c r="BG354" s="177">
        <f>IF(N354="zákl. přenesená",J354,0)</f>
        <v>0</v>
      </c>
      <c r="BH354" s="177">
        <f>IF(N354="sníž. přenesená",J354,0)</f>
        <v>0</v>
      </c>
      <c r="BI354" s="177">
        <f>IF(N354="nulová",J354,0)</f>
        <v>0</v>
      </c>
      <c r="BJ354" s="18" t="s">
        <v>78</v>
      </c>
      <c r="BK354" s="177">
        <f>ROUND(I354*H354,2)</f>
        <v>0</v>
      </c>
      <c r="BL354" s="18" t="s">
        <v>134</v>
      </c>
      <c r="BM354" s="176" t="s">
        <v>555</v>
      </c>
    </row>
    <row r="355" s="2" customFormat="1">
      <c r="A355" s="37"/>
      <c r="B355" s="38"/>
      <c r="C355" s="37"/>
      <c r="D355" s="178" t="s">
        <v>136</v>
      </c>
      <c r="E355" s="37"/>
      <c r="F355" s="179" t="s">
        <v>554</v>
      </c>
      <c r="G355" s="37"/>
      <c r="H355" s="37"/>
      <c r="I355" s="180"/>
      <c r="J355" s="37"/>
      <c r="K355" s="37"/>
      <c r="L355" s="38"/>
      <c r="M355" s="181"/>
      <c r="N355" s="182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136</v>
      </c>
      <c r="AU355" s="18" t="s">
        <v>80</v>
      </c>
    </row>
    <row r="356" s="2" customFormat="1" ht="16.5" customHeight="1">
      <c r="A356" s="37"/>
      <c r="B356" s="164"/>
      <c r="C356" s="165" t="s">
        <v>556</v>
      </c>
      <c r="D356" s="165" t="s">
        <v>129</v>
      </c>
      <c r="E356" s="166" t="s">
        <v>557</v>
      </c>
      <c r="F356" s="167" t="s">
        <v>558</v>
      </c>
      <c r="G356" s="168" t="s">
        <v>426</v>
      </c>
      <c r="H356" s="169">
        <v>1</v>
      </c>
      <c r="I356" s="170"/>
      <c r="J356" s="171">
        <f>ROUND(I356*H356,2)</f>
        <v>0</v>
      </c>
      <c r="K356" s="167" t="s">
        <v>1</v>
      </c>
      <c r="L356" s="38"/>
      <c r="M356" s="172" t="s">
        <v>1</v>
      </c>
      <c r="N356" s="173" t="s">
        <v>38</v>
      </c>
      <c r="O356" s="76"/>
      <c r="P356" s="174">
        <f>O356*H356</f>
        <v>0</v>
      </c>
      <c r="Q356" s="174">
        <v>0</v>
      </c>
      <c r="R356" s="174">
        <f>Q356*H356</f>
        <v>0</v>
      </c>
      <c r="S356" s="174">
        <v>0</v>
      </c>
      <c r="T356" s="17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76" t="s">
        <v>134</v>
      </c>
      <c r="AT356" s="176" t="s">
        <v>129</v>
      </c>
      <c r="AU356" s="176" t="s">
        <v>80</v>
      </c>
      <c r="AY356" s="18" t="s">
        <v>126</v>
      </c>
      <c r="BE356" s="177">
        <f>IF(N356="základní",J356,0)</f>
        <v>0</v>
      </c>
      <c r="BF356" s="177">
        <f>IF(N356="snížená",J356,0)</f>
        <v>0</v>
      </c>
      <c r="BG356" s="177">
        <f>IF(N356="zákl. přenesená",J356,0)</f>
        <v>0</v>
      </c>
      <c r="BH356" s="177">
        <f>IF(N356="sníž. přenesená",J356,0)</f>
        <v>0</v>
      </c>
      <c r="BI356" s="177">
        <f>IF(N356="nulová",J356,0)</f>
        <v>0</v>
      </c>
      <c r="BJ356" s="18" t="s">
        <v>78</v>
      </c>
      <c r="BK356" s="177">
        <f>ROUND(I356*H356,2)</f>
        <v>0</v>
      </c>
      <c r="BL356" s="18" t="s">
        <v>134</v>
      </c>
      <c r="BM356" s="176" t="s">
        <v>559</v>
      </c>
    </row>
    <row r="357" s="2" customFormat="1">
      <c r="A357" s="37"/>
      <c r="B357" s="38"/>
      <c r="C357" s="37"/>
      <c r="D357" s="178" t="s">
        <v>136</v>
      </c>
      <c r="E357" s="37"/>
      <c r="F357" s="179" t="s">
        <v>558</v>
      </c>
      <c r="G357" s="37"/>
      <c r="H357" s="37"/>
      <c r="I357" s="180"/>
      <c r="J357" s="37"/>
      <c r="K357" s="37"/>
      <c r="L357" s="38"/>
      <c r="M357" s="181"/>
      <c r="N357" s="182"/>
      <c r="O357" s="76"/>
      <c r="P357" s="76"/>
      <c r="Q357" s="76"/>
      <c r="R357" s="76"/>
      <c r="S357" s="76"/>
      <c r="T357" s="7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8" t="s">
        <v>136</v>
      </c>
      <c r="AU357" s="18" t="s">
        <v>80</v>
      </c>
    </row>
    <row r="358" s="2" customFormat="1" ht="16.5" customHeight="1">
      <c r="A358" s="37"/>
      <c r="B358" s="164"/>
      <c r="C358" s="165" t="s">
        <v>560</v>
      </c>
      <c r="D358" s="165" t="s">
        <v>129</v>
      </c>
      <c r="E358" s="166" t="s">
        <v>561</v>
      </c>
      <c r="F358" s="167" t="s">
        <v>562</v>
      </c>
      <c r="G358" s="168" t="s">
        <v>426</v>
      </c>
      <c r="H358" s="169">
        <v>2</v>
      </c>
      <c r="I358" s="170"/>
      <c r="J358" s="171">
        <f>ROUND(I358*H358,2)</f>
        <v>0</v>
      </c>
      <c r="K358" s="167" t="s">
        <v>1</v>
      </c>
      <c r="L358" s="38"/>
      <c r="M358" s="172" t="s">
        <v>1</v>
      </c>
      <c r="N358" s="173" t="s">
        <v>38</v>
      </c>
      <c r="O358" s="76"/>
      <c r="P358" s="174">
        <f>O358*H358</f>
        <v>0</v>
      </c>
      <c r="Q358" s="174">
        <v>0</v>
      </c>
      <c r="R358" s="174">
        <f>Q358*H358</f>
        <v>0</v>
      </c>
      <c r="S358" s="174">
        <v>0</v>
      </c>
      <c r="T358" s="17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76" t="s">
        <v>134</v>
      </c>
      <c r="AT358" s="176" t="s">
        <v>129</v>
      </c>
      <c r="AU358" s="176" t="s">
        <v>80</v>
      </c>
      <c r="AY358" s="18" t="s">
        <v>126</v>
      </c>
      <c r="BE358" s="177">
        <f>IF(N358="základní",J358,0)</f>
        <v>0</v>
      </c>
      <c r="BF358" s="177">
        <f>IF(N358="snížená",J358,0)</f>
        <v>0</v>
      </c>
      <c r="BG358" s="177">
        <f>IF(N358="zákl. přenesená",J358,0)</f>
        <v>0</v>
      </c>
      <c r="BH358" s="177">
        <f>IF(N358="sníž. přenesená",J358,0)</f>
        <v>0</v>
      </c>
      <c r="BI358" s="177">
        <f>IF(N358="nulová",J358,0)</f>
        <v>0</v>
      </c>
      <c r="BJ358" s="18" t="s">
        <v>78</v>
      </c>
      <c r="BK358" s="177">
        <f>ROUND(I358*H358,2)</f>
        <v>0</v>
      </c>
      <c r="BL358" s="18" t="s">
        <v>134</v>
      </c>
      <c r="BM358" s="176" t="s">
        <v>563</v>
      </c>
    </row>
    <row r="359" s="2" customFormat="1">
      <c r="A359" s="37"/>
      <c r="B359" s="38"/>
      <c r="C359" s="37"/>
      <c r="D359" s="178" t="s">
        <v>136</v>
      </c>
      <c r="E359" s="37"/>
      <c r="F359" s="179" t="s">
        <v>562</v>
      </c>
      <c r="G359" s="37"/>
      <c r="H359" s="37"/>
      <c r="I359" s="180"/>
      <c r="J359" s="37"/>
      <c r="K359" s="37"/>
      <c r="L359" s="38"/>
      <c r="M359" s="181"/>
      <c r="N359" s="182"/>
      <c r="O359" s="76"/>
      <c r="P359" s="76"/>
      <c r="Q359" s="76"/>
      <c r="R359" s="76"/>
      <c r="S359" s="76"/>
      <c r="T359" s="7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8" t="s">
        <v>136</v>
      </c>
      <c r="AU359" s="18" t="s">
        <v>80</v>
      </c>
    </row>
    <row r="360" s="2" customFormat="1" ht="16.5" customHeight="1">
      <c r="A360" s="37"/>
      <c r="B360" s="164"/>
      <c r="C360" s="165" t="s">
        <v>564</v>
      </c>
      <c r="D360" s="165" t="s">
        <v>129</v>
      </c>
      <c r="E360" s="166" t="s">
        <v>565</v>
      </c>
      <c r="F360" s="167" t="s">
        <v>566</v>
      </c>
      <c r="G360" s="168" t="s">
        <v>426</v>
      </c>
      <c r="H360" s="169">
        <v>2</v>
      </c>
      <c r="I360" s="170"/>
      <c r="J360" s="171">
        <f>ROUND(I360*H360,2)</f>
        <v>0</v>
      </c>
      <c r="K360" s="167" t="s">
        <v>1</v>
      </c>
      <c r="L360" s="38"/>
      <c r="M360" s="172" t="s">
        <v>1</v>
      </c>
      <c r="N360" s="173" t="s">
        <v>38</v>
      </c>
      <c r="O360" s="76"/>
      <c r="P360" s="174">
        <f>O360*H360</f>
        <v>0</v>
      </c>
      <c r="Q360" s="174">
        <v>0</v>
      </c>
      <c r="R360" s="174">
        <f>Q360*H360</f>
        <v>0</v>
      </c>
      <c r="S360" s="174">
        <v>0</v>
      </c>
      <c r="T360" s="17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76" t="s">
        <v>134</v>
      </c>
      <c r="AT360" s="176" t="s">
        <v>129</v>
      </c>
      <c r="AU360" s="176" t="s">
        <v>80</v>
      </c>
      <c r="AY360" s="18" t="s">
        <v>126</v>
      </c>
      <c r="BE360" s="177">
        <f>IF(N360="základní",J360,0)</f>
        <v>0</v>
      </c>
      <c r="BF360" s="177">
        <f>IF(N360="snížená",J360,0)</f>
        <v>0</v>
      </c>
      <c r="BG360" s="177">
        <f>IF(N360="zákl. přenesená",J360,0)</f>
        <v>0</v>
      </c>
      <c r="BH360" s="177">
        <f>IF(N360="sníž. přenesená",J360,0)</f>
        <v>0</v>
      </c>
      <c r="BI360" s="177">
        <f>IF(N360="nulová",J360,0)</f>
        <v>0</v>
      </c>
      <c r="BJ360" s="18" t="s">
        <v>78</v>
      </c>
      <c r="BK360" s="177">
        <f>ROUND(I360*H360,2)</f>
        <v>0</v>
      </c>
      <c r="BL360" s="18" t="s">
        <v>134</v>
      </c>
      <c r="BM360" s="176" t="s">
        <v>567</v>
      </c>
    </row>
    <row r="361" s="2" customFormat="1">
      <c r="A361" s="37"/>
      <c r="B361" s="38"/>
      <c r="C361" s="37"/>
      <c r="D361" s="178" t="s">
        <v>136</v>
      </c>
      <c r="E361" s="37"/>
      <c r="F361" s="179" t="s">
        <v>566</v>
      </c>
      <c r="G361" s="37"/>
      <c r="H361" s="37"/>
      <c r="I361" s="180"/>
      <c r="J361" s="37"/>
      <c r="K361" s="37"/>
      <c r="L361" s="38"/>
      <c r="M361" s="181"/>
      <c r="N361" s="182"/>
      <c r="O361" s="76"/>
      <c r="P361" s="76"/>
      <c r="Q361" s="76"/>
      <c r="R361" s="76"/>
      <c r="S361" s="76"/>
      <c r="T361" s="7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8" t="s">
        <v>136</v>
      </c>
      <c r="AU361" s="18" t="s">
        <v>80</v>
      </c>
    </row>
    <row r="362" s="2" customFormat="1" ht="16.5" customHeight="1">
      <c r="A362" s="37"/>
      <c r="B362" s="164"/>
      <c r="C362" s="165" t="s">
        <v>568</v>
      </c>
      <c r="D362" s="165" t="s">
        <v>129</v>
      </c>
      <c r="E362" s="166" t="s">
        <v>569</v>
      </c>
      <c r="F362" s="167" t="s">
        <v>570</v>
      </c>
      <c r="G362" s="168" t="s">
        <v>426</v>
      </c>
      <c r="H362" s="169">
        <v>2</v>
      </c>
      <c r="I362" s="170"/>
      <c r="J362" s="171">
        <f>ROUND(I362*H362,2)</f>
        <v>0</v>
      </c>
      <c r="K362" s="167" t="s">
        <v>1</v>
      </c>
      <c r="L362" s="38"/>
      <c r="M362" s="172" t="s">
        <v>1</v>
      </c>
      <c r="N362" s="173" t="s">
        <v>38</v>
      </c>
      <c r="O362" s="76"/>
      <c r="P362" s="174">
        <f>O362*H362</f>
        <v>0</v>
      </c>
      <c r="Q362" s="174">
        <v>0</v>
      </c>
      <c r="R362" s="174">
        <f>Q362*H362</f>
        <v>0</v>
      </c>
      <c r="S362" s="174">
        <v>0</v>
      </c>
      <c r="T362" s="17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76" t="s">
        <v>134</v>
      </c>
      <c r="AT362" s="176" t="s">
        <v>129</v>
      </c>
      <c r="AU362" s="176" t="s">
        <v>80</v>
      </c>
      <c r="AY362" s="18" t="s">
        <v>126</v>
      </c>
      <c r="BE362" s="177">
        <f>IF(N362="základní",J362,0)</f>
        <v>0</v>
      </c>
      <c r="BF362" s="177">
        <f>IF(N362="snížená",J362,0)</f>
        <v>0</v>
      </c>
      <c r="BG362" s="177">
        <f>IF(N362="zákl. přenesená",J362,0)</f>
        <v>0</v>
      </c>
      <c r="BH362" s="177">
        <f>IF(N362="sníž. přenesená",J362,0)</f>
        <v>0</v>
      </c>
      <c r="BI362" s="177">
        <f>IF(N362="nulová",J362,0)</f>
        <v>0</v>
      </c>
      <c r="BJ362" s="18" t="s">
        <v>78</v>
      </c>
      <c r="BK362" s="177">
        <f>ROUND(I362*H362,2)</f>
        <v>0</v>
      </c>
      <c r="BL362" s="18" t="s">
        <v>134</v>
      </c>
      <c r="BM362" s="176" t="s">
        <v>571</v>
      </c>
    </row>
    <row r="363" s="2" customFormat="1">
      <c r="A363" s="37"/>
      <c r="B363" s="38"/>
      <c r="C363" s="37"/>
      <c r="D363" s="178" t="s">
        <v>136</v>
      </c>
      <c r="E363" s="37"/>
      <c r="F363" s="179" t="s">
        <v>570</v>
      </c>
      <c r="G363" s="37"/>
      <c r="H363" s="37"/>
      <c r="I363" s="180"/>
      <c r="J363" s="37"/>
      <c r="K363" s="37"/>
      <c r="L363" s="38"/>
      <c r="M363" s="181"/>
      <c r="N363" s="182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136</v>
      </c>
      <c r="AU363" s="18" t="s">
        <v>80</v>
      </c>
    </row>
    <row r="364" s="2" customFormat="1" ht="16.5" customHeight="1">
      <c r="A364" s="37"/>
      <c r="B364" s="164"/>
      <c r="C364" s="165" t="s">
        <v>572</v>
      </c>
      <c r="D364" s="165" t="s">
        <v>129</v>
      </c>
      <c r="E364" s="166" t="s">
        <v>573</v>
      </c>
      <c r="F364" s="167" t="s">
        <v>574</v>
      </c>
      <c r="G364" s="168" t="s">
        <v>426</v>
      </c>
      <c r="H364" s="169">
        <v>2</v>
      </c>
      <c r="I364" s="170"/>
      <c r="J364" s="171">
        <f>ROUND(I364*H364,2)</f>
        <v>0</v>
      </c>
      <c r="K364" s="167" t="s">
        <v>1</v>
      </c>
      <c r="L364" s="38"/>
      <c r="M364" s="172" t="s">
        <v>1</v>
      </c>
      <c r="N364" s="173" t="s">
        <v>38</v>
      </c>
      <c r="O364" s="76"/>
      <c r="P364" s="174">
        <f>O364*H364</f>
        <v>0</v>
      </c>
      <c r="Q364" s="174">
        <v>0</v>
      </c>
      <c r="R364" s="174">
        <f>Q364*H364</f>
        <v>0</v>
      </c>
      <c r="S364" s="174">
        <v>0</v>
      </c>
      <c r="T364" s="17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76" t="s">
        <v>134</v>
      </c>
      <c r="AT364" s="176" t="s">
        <v>129</v>
      </c>
      <c r="AU364" s="176" t="s">
        <v>80</v>
      </c>
      <c r="AY364" s="18" t="s">
        <v>126</v>
      </c>
      <c r="BE364" s="177">
        <f>IF(N364="základní",J364,0)</f>
        <v>0</v>
      </c>
      <c r="BF364" s="177">
        <f>IF(N364="snížená",J364,0)</f>
        <v>0</v>
      </c>
      <c r="BG364" s="177">
        <f>IF(N364="zákl. přenesená",J364,0)</f>
        <v>0</v>
      </c>
      <c r="BH364" s="177">
        <f>IF(N364="sníž. přenesená",J364,0)</f>
        <v>0</v>
      </c>
      <c r="BI364" s="177">
        <f>IF(N364="nulová",J364,0)</f>
        <v>0</v>
      </c>
      <c r="BJ364" s="18" t="s">
        <v>78</v>
      </c>
      <c r="BK364" s="177">
        <f>ROUND(I364*H364,2)</f>
        <v>0</v>
      </c>
      <c r="BL364" s="18" t="s">
        <v>134</v>
      </c>
      <c r="BM364" s="176" t="s">
        <v>575</v>
      </c>
    </row>
    <row r="365" s="2" customFormat="1">
      <c r="A365" s="37"/>
      <c r="B365" s="38"/>
      <c r="C365" s="37"/>
      <c r="D365" s="178" t="s">
        <v>136</v>
      </c>
      <c r="E365" s="37"/>
      <c r="F365" s="179" t="s">
        <v>574</v>
      </c>
      <c r="G365" s="37"/>
      <c r="H365" s="37"/>
      <c r="I365" s="180"/>
      <c r="J365" s="37"/>
      <c r="K365" s="37"/>
      <c r="L365" s="38"/>
      <c r="M365" s="181"/>
      <c r="N365" s="182"/>
      <c r="O365" s="76"/>
      <c r="P365" s="76"/>
      <c r="Q365" s="76"/>
      <c r="R365" s="76"/>
      <c r="S365" s="76"/>
      <c r="T365" s="7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136</v>
      </c>
      <c r="AU365" s="18" t="s">
        <v>80</v>
      </c>
    </row>
    <row r="366" s="2" customFormat="1" ht="16.5" customHeight="1">
      <c r="A366" s="37"/>
      <c r="B366" s="164"/>
      <c r="C366" s="165" t="s">
        <v>576</v>
      </c>
      <c r="D366" s="165" t="s">
        <v>129</v>
      </c>
      <c r="E366" s="166" t="s">
        <v>577</v>
      </c>
      <c r="F366" s="167" t="s">
        <v>578</v>
      </c>
      <c r="G366" s="168" t="s">
        <v>426</v>
      </c>
      <c r="H366" s="169">
        <v>1</v>
      </c>
      <c r="I366" s="170"/>
      <c r="J366" s="171">
        <f>ROUND(I366*H366,2)</f>
        <v>0</v>
      </c>
      <c r="K366" s="167" t="s">
        <v>1</v>
      </c>
      <c r="L366" s="38"/>
      <c r="M366" s="172" t="s">
        <v>1</v>
      </c>
      <c r="N366" s="173" t="s">
        <v>38</v>
      </c>
      <c r="O366" s="76"/>
      <c r="P366" s="174">
        <f>O366*H366</f>
        <v>0</v>
      </c>
      <c r="Q366" s="174">
        <v>0</v>
      </c>
      <c r="R366" s="174">
        <f>Q366*H366</f>
        <v>0</v>
      </c>
      <c r="S366" s="174">
        <v>0</v>
      </c>
      <c r="T366" s="17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76" t="s">
        <v>134</v>
      </c>
      <c r="AT366" s="176" t="s">
        <v>129</v>
      </c>
      <c r="AU366" s="176" t="s">
        <v>80</v>
      </c>
      <c r="AY366" s="18" t="s">
        <v>126</v>
      </c>
      <c r="BE366" s="177">
        <f>IF(N366="základní",J366,0)</f>
        <v>0</v>
      </c>
      <c r="BF366" s="177">
        <f>IF(N366="snížená",J366,0)</f>
        <v>0</v>
      </c>
      <c r="BG366" s="177">
        <f>IF(N366="zákl. přenesená",J366,0)</f>
        <v>0</v>
      </c>
      <c r="BH366" s="177">
        <f>IF(N366="sníž. přenesená",J366,0)</f>
        <v>0</v>
      </c>
      <c r="BI366" s="177">
        <f>IF(N366="nulová",J366,0)</f>
        <v>0</v>
      </c>
      <c r="BJ366" s="18" t="s">
        <v>78</v>
      </c>
      <c r="BK366" s="177">
        <f>ROUND(I366*H366,2)</f>
        <v>0</v>
      </c>
      <c r="BL366" s="18" t="s">
        <v>134</v>
      </c>
      <c r="BM366" s="176" t="s">
        <v>579</v>
      </c>
    </row>
    <row r="367" s="2" customFormat="1">
      <c r="A367" s="37"/>
      <c r="B367" s="38"/>
      <c r="C367" s="37"/>
      <c r="D367" s="178" t="s">
        <v>136</v>
      </c>
      <c r="E367" s="37"/>
      <c r="F367" s="179" t="s">
        <v>578</v>
      </c>
      <c r="G367" s="37"/>
      <c r="H367" s="37"/>
      <c r="I367" s="180"/>
      <c r="J367" s="37"/>
      <c r="K367" s="37"/>
      <c r="L367" s="38"/>
      <c r="M367" s="181"/>
      <c r="N367" s="182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136</v>
      </c>
      <c r="AU367" s="18" t="s">
        <v>80</v>
      </c>
    </row>
    <row r="368" s="2" customFormat="1" ht="16.5" customHeight="1">
      <c r="A368" s="37"/>
      <c r="B368" s="164"/>
      <c r="C368" s="165" t="s">
        <v>580</v>
      </c>
      <c r="D368" s="165" t="s">
        <v>129</v>
      </c>
      <c r="E368" s="166" t="s">
        <v>581</v>
      </c>
      <c r="F368" s="167" t="s">
        <v>582</v>
      </c>
      <c r="G368" s="168" t="s">
        <v>426</v>
      </c>
      <c r="H368" s="169">
        <v>1</v>
      </c>
      <c r="I368" s="170"/>
      <c r="J368" s="171">
        <f>ROUND(I368*H368,2)</f>
        <v>0</v>
      </c>
      <c r="K368" s="167" t="s">
        <v>1</v>
      </c>
      <c r="L368" s="38"/>
      <c r="M368" s="172" t="s">
        <v>1</v>
      </c>
      <c r="N368" s="173" t="s">
        <v>38</v>
      </c>
      <c r="O368" s="76"/>
      <c r="P368" s="174">
        <f>O368*H368</f>
        <v>0</v>
      </c>
      <c r="Q368" s="174">
        <v>0</v>
      </c>
      <c r="R368" s="174">
        <f>Q368*H368</f>
        <v>0</v>
      </c>
      <c r="S368" s="174">
        <v>0</v>
      </c>
      <c r="T368" s="17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76" t="s">
        <v>134</v>
      </c>
      <c r="AT368" s="176" t="s">
        <v>129</v>
      </c>
      <c r="AU368" s="176" t="s">
        <v>80</v>
      </c>
      <c r="AY368" s="18" t="s">
        <v>126</v>
      </c>
      <c r="BE368" s="177">
        <f>IF(N368="základní",J368,0)</f>
        <v>0</v>
      </c>
      <c r="BF368" s="177">
        <f>IF(N368="snížená",J368,0)</f>
        <v>0</v>
      </c>
      <c r="BG368" s="177">
        <f>IF(N368="zákl. přenesená",J368,0)</f>
        <v>0</v>
      </c>
      <c r="BH368" s="177">
        <f>IF(N368="sníž. přenesená",J368,0)</f>
        <v>0</v>
      </c>
      <c r="BI368" s="177">
        <f>IF(N368="nulová",J368,0)</f>
        <v>0</v>
      </c>
      <c r="BJ368" s="18" t="s">
        <v>78</v>
      </c>
      <c r="BK368" s="177">
        <f>ROUND(I368*H368,2)</f>
        <v>0</v>
      </c>
      <c r="BL368" s="18" t="s">
        <v>134</v>
      </c>
      <c r="BM368" s="176" t="s">
        <v>583</v>
      </c>
    </row>
    <row r="369" s="2" customFormat="1">
      <c r="A369" s="37"/>
      <c r="B369" s="38"/>
      <c r="C369" s="37"/>
      <c r="D369" s="178" t="s">
        <v>136</v>
      </c>
      <c r="E369" s="37"/>
      <c r="F369" s="179" t="s">
        <v>582</v>
      </c>
      <c r="G369" s="37"/>
      <c r="H369" s="37"/>
      <c r="I369" s="180"/>
      <c r="J369" s="37"/>
      <c r="K369" s="37"/>
      <c r="L369" s="38"/>
      <c r="M369" s="181"/>
      <c r="N369" s="182"/>
      <c r="O369" s="76"/>
      <c r="P369" s="76"/>
      <c r="Q369" s="76"/>
      <c r="R369" s="76"/>
      <c r="S369" s="76"/>
      <c r="T369" s="7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8" t="s">
        <v>136</v>
      </c>
      <c r="AU369" s="18" t="s">
        <v>80</v>
      </c>
    </row>
    <row r="370" s="2" customFormat="1" ht="16.5" customHeight="1">
      <c r="A370" s="37"/>
      <c r="B370" s="164"/>
      <c r="C370" s="165" t="s">
        <v>584</v>
      </c>
      <c r="D370" s="165" t="s">
        <v>129</v>
      </c>
      <c r="E370" s="166" t="s">
        <v>585</v>
      </c>
      <c r="F370" s="167" t="s">
        <v>586</v>
      </c>
      <c r="G370" s="168" t="s">
        <v>426</v>
      </c>
      <c r="H370" s="169">
        <v>1</v>
      </c>
      <c r="I370" s="170"/>
      <c r="J370" s="171">
        <f>ROUND(I370*H370,2)</f>
        <v>0</v>
      </c>
      <c r="K370" s="167" t="s">
        <v>1</v>
      </c>
      <c r="L370" s="38"/>
      <c r="M370" s="172" t="s">
        <v>1</v>
      </c>
      <c r="N370" s="173" t="s">
        <v>38</v>
      </c>
      <c r="O370" s="76"/>
      <c r="P370" s="174">
        <f>O370*H370</f>
        <v>0</v>
      </c>
      <c r="Q370" s="174">
        <v>0</v>
      </c>
      <c r="R370" s="174">
        <f>Q370*H370</f>
        <v>0</v>
      </c>
      <c r="S370" s="174">
        <v>0</v>
      </c>
      <c r="T370" s="17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76" t="s">
        <v>134</v>
      </c>
      <c r="AT370" s="176" t="s">
        <v>129</v>
      </c>
      <c r="AU370" s="176" t="s">
        <v>80</v>
      </c>
      <c r="AY370" s="18" t="s">
        <v>126</v>
      </c>
      <c r="BE370" s="177">
        <f>IF(N370="základní",J370,0)</f>
        <v>0</v>
      </c>
      <c r="BF370" s="177">
        <f>IF(N370="snížená",J370,0)</f>
        <v>0</v>
      </c>
      <c r="BG370" s="177">
        <f>IF(N370="zákl. přenesená",J370,0)</f>
        <v>0</v>
      </c>
      <c r="BH370" s="177">
        <f>IF(N370="sníž. přenesená",J370,0)</f>
        <v>0</v>
      </c>
      <c r="BI370" s="177">
        <f>IF(N370="nulová",J370,0)</f>
        <v>0</v>
      </c>
      <c r="BJ370" s="18" t="s">
        <v>78</v>
      </c>
      <c r="BK370" s="177">
        <f>ROUND(I370*H370,2)</f>
        <v>0</v>
      </c>
      <c r="BL370" s="18" t="s">
        <v>134</v>
      </c>
      <c r="BM370" s="176" t="s">
        <v>587</v>
      </c>
    </row>
    <row r="371" s="2" customFormat="1">
      <c r="A371" s="37"/>
      <c r="B371" s="38"/>
      <c r="C371" s="37"/>
      <c r="D371" s="178" t="s">
        <v>136</v>
      </c>
      <c r="E371" s="37"/>
      <c r="F371" s="179" t="s">
        <v>586</v>
      </c>
      <c r="G371" s="37"/>
      <c r="H371" s="37"/>
      <c r="I371" s="180"/>
      <c r="J371" s="37"/>
      <c r="K371" s="37"/>
      <c r="L371" s="38"/>
      <c r="M371" s="181"/>
      <c r="N371" s="182"/>
      <c r="O371" s="76"/>
      <c r="P371" s="76"/>
      <c r="Q371" s="76"/>
      <c r="R371" s="76"/>
      <c r="S371" s="76"/>
      <c r="T371" s="7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8" t="s">
        <v>136</v>
      </c>
      <c r="AU371" s="18" t="s">
        <v>80</v>
      </c>
    </row>
    <row r="372" s="2" customFormat="1" ht="16.5" customHeight="1">
      <c r="A372" s="37"/>
      <c r="B372" s="164"/>
      <c r="C372" s="165" t="s">
        <v>588</v>
      </c>
      <c r="D372" s="165" t="s">
        <v>129</v>
      </c>
      <c r="E372" s="166" t="s">
        <v>589</v>
      </c>
      <c r="F372" s="167" t="s">
        <v>590</v>
      </c>
      <c r="G372" s="168" t="s">
        <v>426</v>
      </c>
      <c r="H372" s="169">
        <v>1</v>
      </c>
      <c r="I372" s="170"/>
      <c r="J372" s="171">
        <f>ROUND(I372*H372,2)</f>
        <v>0</v>
      </c>
      <c r="K372" s="167" t="s">
        <v>1</v>
      </c>
      <c r="L372" s="38"/>
      <c r="M372" s="172" t="s">
        <v>1</v>
      </c>
      <c r="N372" s="173" t="s">
        <v>38</v>
      </c>
      <c r="O372" s="76"/>
      <c r="P372" s="174">
        <f>O372*H372</f>
        <v>0</v>
      </c>
      <c r="Q372" s="174">
        <v>0</v>
      </c>
      <c r="R372" s="174">
        <f>Q372*H372</f>
        <v>0</v>
      </c>
      <c r="S372" s="174">
        <v>0</v>
      </c>
      <c r="T372" s="17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76" t="s">
        <v>134</v>
      </c>
      <c r="AT372" s="176" t="s">
        <v>129</v>
      </c>
      <c r="AU372" s="176" t="s">
        <v>80</v>
      </c>
      <c r="AY372" s="18" t="s">
        <v>126</v>
      </c>
      <c r="BE372" s="177">
        <f>IF(N372="základní",J372,0)</f>
        <v>0</v>
      </c>
      <c r="BF372" s="177">
        <f>IF(N372="snížená",J372,0)</f>
        <v>0</v>
      </c>
      <c r="BG372" s="177">
        <f>IF(N372="zákl. přenesená",J372,0)</f>
        <v>0</v>
      </c>
      <c r="BH372" s="177">
        <f>IF(N372="sníž. přenesená",J372,0)</f>
        <v>0</v>
      </c>
      <c r="BI372" s="177">
        <f>IF(N372="nulová",J372,0)</f>
        <v>0</v>
      </c>
      <c r="BJ372" s="18" t="s">
        <v>78</v>
      </c>
      <c r="BK372" s="177">
        <f>ROUND(I372*H372,2)</f>
        <v>0</v>
      </c>
      <c r="BL372" s="18" t="s">
        <v>134</v>
      </c>
      <c r="BM372" s="176" t="s">
        <v>591</v>
      </c>
    </row>
    <row r="373" s="2" customFormat="1">
      <c r="A373" s="37"/>
      <c r="B373" s="38"/>
      <c r="C373" s="37"/>
      <c r="D373" s="178" t="s">
        <v>136</v>
      </c>
      <c r="E373" s="37"/>
      <c r="F373" s="179" t="s">
        <v>590</v>
      </c>
      <c r="G373" s="37"/>
      <c r="H373" s="37"/>
      <c r="I373" s="180"/>
      <c r="J373" s="37"/>
      <c r="K373" s="37"/>
      <c r="L373" s="38"/>
      <c r="M373" s="181"/>
      <c r="N373" s="182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136</v>
      </c>
      <c r="AU373" s="18" t="s">
        <v>80</v>
      </c>
    </row>
    <row r="374" s="2" customFormat="1" ht="24.15" customHeight="1">
      <c r="A374" s="37"/>
      <c r="B374" s="164"/>
      <c r="C374" s="165" t="s">
        <v>592</v>
      </c>
      <c r="D374" s="165" t="s">
        <v>129</v>
      </c>
      <c r="E374" s="166" t="s">
        <v>593</v>
      </c>
      <c r="F374" s="167" t="s">
        <v>594</v>
      </c>
      <c r="G374" s="168" t="s">
        <v>207</v>
      </c>
      <c r="H374" s="169">
        <v>34</v>
      </c>
      <c r="I374" s="170"/>
      <c r="J374" s="171">
        <f>ROUND(I374*H374,2)</f>
        <v>0</v>
      </c>
      <c r="K374" s="167" t="s">
        <v>1</v>
      </c>
      <c r="L374" s="38"/>
      <c r="M374" s="172" t="s">
        <v>1</v>
      </c>
      <c r="N374" s="173" t="s">
        <v>38</v>
      </c>
      <c r="O374" s="76"/>
      <c r="P374" s="174">
        <f>O374*H374</f>
        <v>0</v>
      </c>
      <c r="Q374" s="174">
        <v>0</v>
      </c>
      <c r="R374" s="174">
        <f>Q374*H374</f>
        <v>0</v>
      </c>
      <c r="S374" s="174">
        <v>0</v>
      </c>
      <c r="T374" s="17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76" t="s">
        <v>134</v>
      </c>
      <c r="AT374" s="176" t="s">
        <v>129</v>
      </c>
      <c r="AU374" s="176" t="s">
        <v>80</v>
      </c>
      <c r="AY374" s="18" t="s">
        <v>126</v>
      </c>
      <c r="BE374" s="177">
        <f>IF(N374="základní",J374,0)</f>
        <v>0</v>
      </c>
      <c r="BF374" s="177">
        <f>IF(N374="snížená",J374,0)</f>
        <v>0</v>
      </c>
      <c r="BG374" s="177">
        <f>IF(N374="zákl. přenesená",J374,0)</f>
        <v>0</v>
      </c>
      <c r="BH374" s="177">
        <f>IF(N374="sníž. přenesená",J374,0)</f>
        <v>0</v>
      </c>
      <c r="BI374" s="177">
        <f>IF(N374="nulová",J374,0)</f>
        <v>0</v>
      </c>
      <c r="BJ374" s="18" t="s">
        <v>78</v>
      </c>
      <c r="BK374" s="177">
        <f>ROUND(I374*H374,2)</f>
        <v>0</v>
      </c>
      <c r="BL374" s="18" t="s">
        <v>134</v>
      </c>
      <c r="BM374" s="176" t="s">
        <v>595</v>
      </c>
    </row>
    <row r="375" s="2" customFormat="1">
      <c r="A375" s="37"/>
      <c r="B375" s="38"/>
      <c r="C375" s="37"/>
      <c r="D375" s="178" t="s">
        <v>136</v>
      </c>
      <c r="E375" s="37"/>
      <c r="F375" s="179" t="s">
        <v>594</v>
      </c>
      <c r="G375" s="37"/>
      <c r="H375" s="37"/>
      <c r="I375" s="180"/>
      <c r="J375" s="37"/>
      <c r="K375" s="37"/>
      <c r="L375" s="38"/>
      <c r="M375" s="181"/>
      <c r="N375" s="182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136</v>
      </c>
      <c r="AU375" s="18" t="s">
        <v>80</v>
      </c>
    </row>
    <row r="376" s="2" customFormat="1" ht="21.75" customHeight="1">
      <c r="A376" s="37"/>
      <c r="B376" s="164"/>
      <c r="C376" s="165" t="s">
        <v>596</v>
      </c>
      <c r="D376" s="165" t="s">
        <v>129</v>
      </c>
      <c r="E376" s="166" t="s">
        <v>597</v>
      </c>
      <c r="F376" s="167" t="s">
        <v>598</v>
      </c>
      <c r="G376" s="168" t="s">
        <v>207</v>
      </c>
      <c r="H376" s="169">
        <v>34</v>
      </c>
      <c r="I376" s="170"/>
      <c r="J376" s="171">
        <f>ROUND(I376*H376,2)</f>
        <v>0</v>
      </c>
      <c r="K376" s="167" t="s">
        <v>1</v>
      </c>
      <c r="L376" s="38"/>
      <c r="M376" s="172" t="s">
        <v>1</v>
      </c>
      <c r="N376" s="173" t="s">
        <v>38</v>
      </c>
      <c r="O376" s="76"/>
      <c r="P376" s="174">
        <f>O376*H376</f>
        <v>0</v>
      </c>
      <c r="Q376" s="174">
        <v>0</v>
      </c>
      <c r="R376" s="174">
        <f>Q376*H376</f>
        <v>0</v>
      </c>
      <c r="S376" s="174">
        <v>0</v>
      </c>
      <c r="T376" s="17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76" t="s">
        <v>134</v>
      </c>
      <c r="AT376" s="176" t="s">
        <v>129</v>
      </c>
      <c r="AU376" s="176" t="s">
        <v>80</v>
      </c>
      <c r="AY376" s="18" t="s">
        <v>126</v>
      </c>
      <c r="BE376" s="177">
        <f>IF(N376="základní",J376,0)</f>
        <v>0</v>
      </c>
      <c r="BF376" s="177">
        <f>IF(N376="snížená",J376,0)</f>
        <v>0</v>
      </c>
      <c r="BG376" s="177">
        <f>IF(N376="zákl. přenesená",J376,0)</f>
        <v>0</v>
      </c>
      <c r="BH376" s="177">
        <f>IF(N376="sníž. přenesená",J376,0)</f>
        <v>0</v>
      </c>
      <c r="BI376" s="177">
        <f>IF(N376="nulová",J376,0)</f>
        <v>0</v>
      </c>
      <c r="BJ376" s="18" t="s">
        <v>78</v>
      </c>
      <c r="BK376" s="177">
        <f>ROUND(I376*H376,2)</f>
        <v>0</v>
      </c>
      <c r="BL376" s="18" t="s">
        <v>134</v>
      </c>
      <c r="BM376" s="176" t="s">
        <v>599</v>
      </c>
    </row>
    <row r="377" s="2" customFormat="1">
      <c r="A377" s="37"/>
      <c r="B377" s="38"/>
      <c r="C377" s="37"/>
      <c r="D377" s="178" t="s">
        <v>136</v>
      </c>
      <c r="E377" s="37"/>
      <c r="F377" s="179" t="s">
        <v>598</v>
      </c>
      <c r="G377" s="37"/>
      <c r="H377" s="37"/>
      <c r="I377" s="180"/>
      <c r="J377" s="37"/>
      <c r="K377" s="37"/>
      <c r="L377" s="38"/>
      <c r="M377" s="181"/>
      <c r="N377" s="182"/>
      <c r="O377" s="76"/>
      <c r="P377" s="76"/>
      <c r="Q377" s="76"/>
      <c r="R377" s="76"/>
      <c r="S377" s="76"/>
      <c r="T377" s="7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8" t="s">
        <v>136</v>
      </c>
      <c r="AU377" s="18" t="s">
        <v>80</v>
      </c>
    </row>
    <row r="378" s="2" customFormat="1" ht="16.5" customHeight="1">
      <c r="A378" s="37"/>
      <c r="B378" s="164"/>
      <c r="C378" s="165" t="s">
        <v>600</v>
      </c>
      <c r="D378" s="165" t="s">
        <v>129</v>
      </c>
      <c r="E378" s="166" t="s">
        <v>601</v>
      </c>
      <c r="F378" s="167" t="s">
        <v>602</v>
      </c>
      <c r="G378" s="168" t="s">
        <v>207</v>
      </c>
      <c r="H378" s="169">
        <v>70</v>
      </c>
      <c r="I378" s="170"/>
      <c r="J378" s="171">
        <f>ROUND(I378*H378,2)</f>
        <v>0</v>
      </c>
      <c r="K378" s="167" t="s">
        <v>1</v>
      </c>
      <c r="L378" s="38"/>
      <c r="M378" s="172" t="s">
        <v>1</v>
      </c>
      <c r="N378" s="173" t="s">
        <v>38</v>
      </c>
      <c r="O378" s="76"/>
      <c r="P378" s="174">
        <f>O378*H378</f>
        <v>0</v>
      </c>
      <c r="Q378" s="174">
        <v>0</v>
      </c>
      <c r="R378" s="174">
        <f>Q378*H378</f>
        <v>0</v>
      </c>
      <c r="S378" s="174">
        <v>0</v>
      </c>
      <c r="T378" s="17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76" t="s">
        <v>134</v>
      </c>
      <c r="AT378" s="176" t="s">
        <v>129</v>
      </c>
      <c r="AU378" s="176" t="s">
        <v>80</v>
      </c>
      <c r="AY378" s="18" t="s">
        <v>126</v>
      </c>
      <c r="BE378" s="177">
        <f>IF(N378="základní",J378,0)</f>
        <v>0</v>
      </c>
      <c r="BF378" s="177">
        <f>IF(N378="snížená",J378,0)</f>
        <v>0</v>
      </c>
      <c r="BG378" s="177">
        <f>IF(N378="zákl. přenesená",J378,0)</f>
        <v>0</v>
      </c>
      <c r="BH378" s="177">
        <f>IF(N378="sníž. přenesená",J378,0)</f>
        <v>0</v>
      </c>
      <c r="BI378" s="177">
        <f>IF(N378="nulová",J378,0)</f>
        <v>0</v>
      </c>
      <c r="BJ378" s="18" t="s">
        <v>78</v>
      </c>
      <c r="BK378" s="177">
        <f>ROUND(I378*H378,2)</f>
        <v>0</v>
      </c>
      <c r="BL378" s="18" t="s">
        <v>134</v>
      </c>
      <c r="BM378" s="176" t="s">
        <v>603</v>
      </c>
    </row>
    <row r="379" s="2" customFormat="1">
      <c r="A379" s="37"/>
      <c r="B379" s="38"/>
      <c r="C379" s="37"/>
      <c r="D379" s="178" t="s">
        <v>136</v>
      </c>
      <c r="E379" s="37"/>
      <c r="F379" s="179" t="s">
        <v>602</v>
      </c>
      <c r="G379" s="37"/>
      <c r="H379" s="37"/>
      <c r="I379" s="180"/>
      <c r="J379" s="37"/>
      <c r="K379" s="37"/>
      <c r="L379" s="38"/>
      <c r="M379" s="181"/>
      <c r="N379" s="182"/>
      <c r="O379" s="76"/>
      <c r="P379" s="76"/>
      <c r="Q379" s="76"/>
      <c r="R379" s="76"/>
      <c r="S379" s="76"/>
      <c r="T379" s="7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8" t="s">
        <v>136</v>
      </c>
      <c r="AU379" s="18" t="s">
        <v>80</v>
      </c>
    </row>
    <row r="380" s="2" customFormat="1" ht="16.5" customHeight="1">
      <c r="A380" s="37"/>
      <c r="B380" s="164"/>
      <c r="C380" s="165" t="s">
        <v>604</v>
      </c>
      <c r="D380" s="165" t="s">
        <v>129</v>
      </c>
      <c r="E380" s="166" t="s">
        <v>605</v>
      </c>
      <c r="F380" s="167" t="s">
        <v>606</v>
      </c>
      <c r="G380" s="168" t="s">
        <v>207</v>
      </c>
      <c r="H380" s="169">
        <v>70</v>
      </c>
      <c r="I380" s="170"/>
      <c r="J380" s="171">
        <f>ROUND(I380*H380,2)</f>
        <v>0</v>
      </c>
      <c r="K380" s="167" t="s">
        <v>1</v>
      </c>
      <c r="L380" s="38"/>
      <c r="M380" s="172" t="s">
        <v>1</v>
      </c>
      <c r="N380" s="173" t="s">
        <v>38</v>
      </c>
      <c r="O380" s="76"/>
      <c r="P380" s="174">
        <f>O380*H380</f>
        <v>0</v>
      </c>
      <c r="Q380" s="174">
        <v>0</v>
      </c>
      <c r="R380" s="174">
        <f>Q380*H380</f>
        <v>0</v>
      </c>
      <c r="S380" s="174">
        <v>0</v>
      </c>
      <c r="T380" s="175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76" t="s">
        <v>134</v>
      </c>
      <c r="AT380" s="176" t="s">
        <v>129</v>
      </c>
      <c r="AU380" s="176" t="s">
        <v>80</v>
      </c>
      <c r="AY380" s="18" t="s">
        <v>126</v>
      </c>
      <c r="BE380" s="177">
        <f>IF(N380="základní",J380,0)</f>
        <v>0</v>
      </c>
      <c r="BF380" s="177">
        <f>IF(N380="snížená",J380,0)</f>
        <v>0</v>
      </c>
      <c r="BG380" s="177">
        <f>IF(N380="zákl. přenesená",J380,0)</f>
        <v>0</v>
      </c>
      <c r="BH380" s="177">
        <f>IF(N380="sníž. přenesená",J380,0)</f>
        <v>0</v>
      </c>
      <c r="BI380" s="177">
        <f>IF(N380="nulová",J380,0)</f>
        <v>0</v>
      </c>
      <c r="BJ380" s="18" t="s">
        <v>78</v>
      </c>
      <c r="BK380" s="177">
        <f>ROUND(I380*H380,2)</f>
        <v>0</v>
      </c>
      <c r="BL380" s="18" t="s">
        <v>134</v>
      </c>
      <c r="BM380" s="176" t="s">
        <v>607</v>
      </c>
    </row>
    <row r="381" s="2" customFormat="1">
      <c r="A381" s="37"/>
      <c r="B381" s="38"/>
      <c r="C381" s="37"/>
      <c r="D381" s="178" t="s">
        <v>136</v>
      </c>
      <c r="E381" s="37"/>
      <c r="F381" s="179" t="s">
        <v>606</v>
      </c>
      <c r="G381" s="37"/>
      <c r="H381" s="37"/>
      <c r="I381" s="180"/>
      <c r="J381" s="37"/>
      <c r="K381" s="37"/>
      <c r="L381" s="38"/>
      <c r="M381" s="181"/>
      <c r="N381" s="182"/>
      <c r="O381" s="76"/>
      <c r="P381" s="76"/>
      <c r="Q381" s="76"/>
      <c r="R381" s="76"/>
      <c r="S381" s="76"/>
      <c r="T381" s="7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8" t="s">
        <v>136</v>
      </c>
      <c r="AU381" s="18" t="s">
        <v>80</v>
      </c>
    </row>
    <row r="382" s="2" customFormat="1" ht="24.15" customHeight="1">
      <c r="A382" s="37"/>
      <c r="B382" s="164"/>
      <c r="C382" s="165" t="s">
        <v>608</v>
      </c>
      <c r="D382" s="165" t="s">
        <v>129</v>
      </c>
      <c r="E382" s="166" t="s">
        <v>609</v>
      </c>
      <c r="F382" s="167" t="s">
        <v>610</v>
      </c>
      <c r="G382" s="168" t="s">
        <v>207</v>
      </c>
      <c r="H382" s="169">
        <v>72</v>
      </c>
      <c r="I382" s="170"/>
      <c r="J382" s="171">
        <f>ROUND(I382*H382,2)</f>
        <v>0</v>
      </c>
      <c r="K382" s="167" t="s">
        <v>1</v>
      </c>
      <c r="L382" s="38"/>
      <c r="M382" s="172" t="s">
        <v>1</v>
      </c>
      <c r="N382" s="173" t="s">
        <v>38</v>
      </c>
      <c r="O382" s="76"/>
      <c r="P382" s="174">
        <f>O382*H382</f>
        <v>0</v>
      </c>
      <c r="Q382" s="174">
        <v>0</v>
      </c>
      <c r="R382" s="174">
        <f>Q382*H382</f>
        <v>0</v>
      </c>
      <c r="S382" s="174">
        <v>0</v>
      </c>
      <c r="T382" s="175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76" t="s">
        <v>134</v>
      </c>
      <c r="AT382" s="176" t="s">
        <v>129</v>
      </c>
      <c r="AU382" s="176" t="s">
        <v>80</v>
      </c>
      <c r="AY382" s="18" t="s">
        <v>126</v>
      </c>
      <c r="BE382" s="177">
        <f>IF(N382="základní",J382,0)</f>
        <v>0</v>
      </c>
      <c r="BF382" s="177">
        <f>IF(N382="snížená",J382,0)</f>
        <v>0</v>
      </c>
      <c r="BG382" s="177">
        <f>IF(N382="zákl. přenesená",J382,0)</f>
        <v>0</v>
      </c>
      <c r="BH382" s="177">
        <f>IF(N382="sníž. přenesená",J382,0)</f>
        <v>0</v>
      </c>
      <c r="BI382" s="177">
        <f>IF(N382="nulová",J382,0)</f>
        <v>0</v>
      </c>
      <c r="BJ382" s="18" t="s">
        <v>78</v>
      </c>
      <c r="BK382" s="177">
        <f>ROUND(I382*H382,2)</f>
        <v>0</v>
      </c>
      <c r="BL382" s="18" t="s">
        <v>134</v>
      </c>
      <c r="BM382" s="176" t="s">
        <v>611</v>
      </c>
    </row>
    <row r="383" s="2" customFormat="1">
      <c r="A383" s="37"/>
      <c r="B383" s="38"/>
      <c r="C383" s="37"/>
      <c r="D383" s="178" t="s">
        <v>136</v>
      </c>
      <c r="E383" s="37"/>
      <c r="F383" s="179" t="s">
        <v>610</v>
      </c>
      <c r="G383" s="37"/>
      <c r="H383" s="37"/>
      <c r="I383" s="180"/>
      <c r="J383" s="37"/>
      <c r="K383" s="37"/>
      <c r="L383" s="38"/>
      <c r="M383" s="181"/>
      <c r="N383" s="182"/>
      <c r="O383" s="76"/>
      <c r="P383" s="76"/>
      <c r="Q383" s="76"/>
      <c r="R383" s="76"/>
      <c r="S383" s="76"/>
      <c r="T383" s="7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8" t="s">
        <v>136</v>
      </c>
      <c r="AU383" s="18" t="s">
        <v>80</v>
      </c>
    </row>
    <row r="384" s="2" customFormat="1" ht="24.15" customHeight="1">
      <c r="A384" s="37"/>
      <c r="B384" s="164"/>
      <c r="C384" s="165" t="s">
        <v>612</v>
      </c>
      <c r="D384" s="165" t="s">
        <v>129</v>
      </c>
      <c r="E384" s="166" t="s">
        <v>613</v>
      </c>
      <c r="F384" s="167" t="s">
        <v>614</v>
      </c>
      <c r="G384" s="168" t="s">
        <v>207</v>
      </c>
      <c r="H384" s="169">
        <v>72</v>
      </c>
      <c r="I384" s="170"/>
      <c r="J384" s="171">
        <f>ROUND(I384*H384,2)</f>
        <v>0</v>
      </c>
      <c r="K384" s="167" t="s">
        <v>1</v>
      </c>
      <c r="L384" s="38"/>
      <c r="M384" s="172" t="s">
        <v>1</v>
      </c>
      <c r="N384" s="173" t="s">
        <v>38</v>
      </c>
      <c r="O384" s="76"/>
      <c r="P384" s="174">
        <f>O384*H384</f>
        <v>0</v>
      </c>
      <c r="Q384" s="174">
        <v>0</v>
      </c>
      <c r="R384" s="174">
        <f>Q384*H384</f>
        <v>0</v>
      </c>
      <c r="S384" s="174">
        <v>0</v>
      </c>
      <c r="T384" s="17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76" t="s">
        <v>134</v>
      </c>
      <c r="AT384" s="176" t="s">
        <v>129</v>
      </c>
      <c r="AU384" s="176" t="s">
        <v>80</v>
      </c>
      <c r="AY384" s="18" t="s">
        <v>126</v>
      </c>
      <c r="BE384" s="177">
        <f>IF(N384="základní",J384,0)</f>
        <v>0</v>
      </c>
      <c r="BF384" s="177">
        <f>IF(N384="snížená",J384,0)</f>
        <v>0</v>
      </c>
      <c r="BG384" s="177">
        <f>IF(N384="zákl. přenesená",J384,0)</f>
        <v>0</v>
      </c>
      <c r="BH384" s="177">
        <f>IF(N384="sníž. přenesená",J384,0)</f>
        <v>0</v>
      </c>
      <c r="BI384" s="177">
        <f>IF(N384="nulová",J384,0)</f>
        <v>0</v>
      </c>
      <c r="BJ384" s="18" t="s">
        <v>78</v>
      </c>
      <c r="BK384" s="177">
        <f>ROUND(I384*H384,2)</f>
        <v>0</v>
      </c>
      <c r="BL384" s="18" t="s">
        <v>134</v>
      </c>
      <c r="BM384" s="176" t="s">
        <v>615</v>
      </c>
    </row>
    <row r="385" s="2" customFormat="1">
      <c r="A385" s="37"/>
      <c r="B385" s="38"/>
      <c r="C385" s="37"/>
      <c r="D385" s="178" t="s">
        <v>136</v>
      </c>
      <c r="E385" s="37"/>
      <c r="F385" s="179" t="s">
        <v>614</v>
      </c>
      <c r="G385" s="37"/>
      <c r="H385" s="37"/>
      <c r="I385" s="180"/>
      <c r="J385" s="37"/>
      <c r="K385" s="37"/>
      <c r="L385" s="38"/>
      <c r="M385" s="181"/>
      <c r="N385" s="182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136</v>
      </c>
      <c r="AU385" s="18" t="s">
        <v>80</v>
      </c>
    </row>
    <row r="386" s="2" customFormat="1" ht="24.15" customHeight="1">
      <c r="A386" s="37"/>
      <c r="B386" s="164"/>
      <c r="C386" s="165" t="s">
        <v>616</v>
      </c>
      <c r="D386" s="165" t="s">
        <v>129</v>
      </c>
      <c r="E386" s="166" t="s">
        <v>617</v>
      </c>
      <c r="F386" s="167" t="s">
        <v>618</v>
      </c>
      <c r="G386" s="168" t="s">
        <v>207</v>
      </c>
      <c r="H386" s="169">
        <v>70</v>
      </c>
      <c r="I386" s="170"/>
      <c r="J386" s="171">
        <f>ROUND(I386*H386,2)</f>
        <v>0</v>
      </c>
      <c r="K386" s="167" t="s">
        <v>1</v>
      </c>
      <c r="L386" s="38"/>
      <c r="M386" s="172" t="s">
        <v>1</v>
      </c>
      <c r="N386" s="173" t="s">
        <v>38</v>
      </c>
      <c r="O386" s="76"/>
      <c r="P386" s="174">
        <f>O386*H386</f>
        <v>0</v>
      </c>
      <c r="Q386" s="174">
        <v>0</v>
      </c>
      <c r="R386" s="174">
        <f>Q386*H386</f>
        <v>0</v>
      </c>
      <c r="S386" s="174">
        <v>0</v>
      </c>
      <c r="T386" s="17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76" t="s">
        <v>134</v>
      </c>
      <c r="AT386" s="176" t="s">
        <v>129</v>
      </c>
      <c r="AU386" s="176" t="s">
        <v>80</v>
      </c>
      <c r="AY386" s="18" t="s">
        <v>126</v>
      </c>
      <c r="BE386" s="177">
        <f>IF(N386="základní",J386,0)</f>
        <v>0</v>
      </c>
      <c r="BF386" s="177">
        <f>IF(N386="snížená",J386,0)</f>
        <v>0</v>
      </c>
      <c r="BG386" s="177">
        <f>IF(N386="zákl. přenesená",J386,0)</f>
        <v>0</v>
      </c>
      <c r="BH386" s="177">
        <f>IF(N386="sníž. přenesená",J386,0)</f>
        <v>0</v>
      </c>
      <c r="BI386" s="177">
        <f>IF(N386="nulová",J386,0)</f>
        <v>0</v>
      </c>
      <c r="BJ386" s="18" t="s">
        <v>78</v>
      </c>
      <c r="BK386" s="177">
        <f>ROUND(I386*H386,2)</f>
        <v>0</v>
      </c>
      <c r="BL386" s="18" t="s">
        <v>134</v>
      </c>
      <c r="BM386" s="176" t="s">
        <v>619</v>
      </c>
    </row>
    <row r="387" s="2" customFormat="1">
      <c r="A387" s="37"/>
      <c r="B387" s="38"/>
      <c r="C387" s="37"/>
      <c r="D387" s="178" t="s">
        <v>136</v>
      </c>
      <c r="E387" s="37"/>
      <c r="F387" s="179" t="s">
        <v>618</v>
      </c>
      <c r="G387" s="37"/>
      <c r="H387" s="37"/>
      <c r="I387" s="180"/>
      <c r="J387" s="37"/>
      <c r="K387" s="37"/>
      <c r="L387" s="38"/>
      <c r="M387" s="181"/>
      <c r="N387" s="182"/>
      <c r="O387" s="76"/>
      <c r="P387" s="76"/>
      <c r="Q387" s="76"/>
      <c r="R387" s="76"/>
      <c r="S387" s="76"/>
      <c r="T387" s="7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8" t="s">
        <v>136</v>
      </c>
      <c r="AU387" s="18" t="s">
        <v>80</v>
      </c>
    </row>
    <row r="388" s="2" customFormat="1" ht="24.15" customHeight="1">
      <c r="A388" s="37"/>
      <c r="B388" s="164"/>
      <c r="C388" s="165" t="s">
        <v>620</v>
      </c>
      <c r="D388" s="165" t="s">
        <v>129</v>
      </c>
      <c r="E388" s="166" t="s">
        <v>621</v>
      </c>
      <c r="F388" s="167" t="s">
        <v>622</v>
      </c>
      <c r="G388" s="168" t="s">
        <v>207</v>
      </c>
      <c r="H388" s="169">
        <v>70</v>
      </c>
      <c r="I388" s="170"/>
      <c r="J388" s="171">
        <f>ROUND(I388*H388,2)</f>
        <v>0</v>
      </c>
      <c r="K388" s="167" t="s">
        <v>1</v>
      </c>
      <c r="L388" s="38"/>
      <c r="M388" s="172" t="s">
        <v>1</v>
      </c>
      <c r="N388" s="173" t="s">
        <v>38</v>
      </c>
      <c r="O388" s="76"/>
      <c r="P388" s="174">
        <f>O388*H388</f>
        <v>0</v>
      </c>
      <c r="Q388" s="174">
        <v>0</v>
      </c>
      <c r="R388" s="174">
        <f>Q388*H388</f>
        <v>0</v>
      </c>
      <c r="S388" s="174">
        <v>0</v>
      </c>
      <c r="T388" s="17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76" t="s">
        <v>134</v>
      </c>
      <c r="AT388" s="176" t="s">
        <v>129</v>
      </c>
      <c r="AU388" s="176" t="s">
        <v>80</v>
      </c>
      <c r="AY388" s="18" t="s">
        <v>126</v>
      </c>
      <c r="BE388" s="177">
        <f>IF(N388="základní",J388,0)</f>
        <v>0</v>
      </c>
      <c r="BF388" s="177">
        <f>IF(N388="snížená",J388,0)</f>
        <v>0</v>
      </c>
      <c r="BG388" s="177">
        <f>IF(N388="zákl. přenesená",J388,0)</f>
        <v>0</v>
      </c>
      <c r="BH388" s="177">
        <f>IF(N388="sníž. přenesená",J388,0)</f>
        <v>0</v>
      </c>
      <c r="BI388" s="177">
        <f>IF(N388="nulová",J388,0)</f>
        <v>0</v>
      </c>
      <c r="BJ388" s="18" t="s">
        <v>78</v>
      </c>
      <c r="BK388" s="177">
        <f>ROUND(I388*H388,2)</f>
        <v>0</v>
      </c>
      <c r="BL388" s="18" t="s">
        <v>134</v>
      </c>
      <c r="BM388" s="176" t="s">
        <v>623</v>
      </c>
    </row>
    <row r="389" s="2" customFormat="1">
      <c r="A389" s="37"/>
      <c r="B389" s="38"/>
      <c r="C389" s="37"/>
      <c r="D389" s="178" t="s">
        <v>136</v>
      </c>
      <c r="E389" s="37"/>
      <c r="F389" s="179" t="s">
        <v>622</v>
      </c>
      <c r="G389" s="37"/>
      <c r="H389" s="37"/>
      <c r="I389" s="180"/>
      <c r="J389" s="37"/>
      <c r="K389" s="37"/>
      <c r="L389" s="38"/>
      <c r="M389" s="181"/>
      <c r="N389" s="182"/>
      <c r="O389" s="76"/>
      <c r="P389" s="76"/>
      <c r="Q389" s="76"/>
      <c r="R389" s="76"/>
      <c r="S389" s="76"/>
      <c r="T389" s="7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8" t="s">
        <v>136</v>
      </c>
      <c r="AU389" s="18" t="s">
        <v>80</v>
      </c>
    </row>
    <row r="390" s="2" customFormat="1" ht="24.15" customHeight="1">
      <c r="A390" s="37"/>
      <c r="B390" s="164"/>
      <c r="C390" s="165" t="s">
        <v>624</v>
      </c>
      <c r="D390" s="165" t="s">
        <v>129</v>
      </c>
      <c r="E390" s="166" t="s">
        <v>625</v>
      </c>
      <c r="F390" s="167" t="s">
        <v>626</v>
      </c>
      <c r="G390" s="168" t="s">
        <v>207</v>
      </c>
      <c r="H390" s="169">
        <v>40</v>
      </c>
      <c r="I390" s="170"/>
      <c r="J390" s="171">
        <f>ROUND(I390*H390,2)</f>
        <v>0</v>
      </c>
      <c r="K390" s="167" t="s">
        <v>1</v>
      </c>
      <c r="L390" s="38"/>
      <c r="M390" s="172" t="s">
        <v>1</v>
      </c>
      <c r="N390" s="173" t="s">
        <v>38</v>
      </c>
      <c r="O390" s="76"/>
      <c r="P390" s="174">
        <f>O390*H390</f>
        <v>0</v>
      </c>
      <c r="Q390" s="174">
        <v>0</v>
      </c>
      <c r="R390" s="174">
        <f>Q390*H390</f>
        <v>0</v>
      </c>
      <c r="S390" s="174">
        <v>0</v>
      </c>
      <c r="T390" s="17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76" t="s">
        <v>134</v>
      </c>
      <c r="AT390" s="176" t="s">
        <v>129</v>
      </c>
      <c r="AU390" s="176" t="s">
        <v>80</v>
      </c>
      <c r="AY390" s="18" t="s">
        <v>126</v>
      </c>
      <c r="BE390" s="177">
        <f>IF(N390="základní",J390,0)</f>
        <v>0</v>
      </c>
      <c r="BF390" s="177">
        <f>IF(N390="snížená",J390,0)</f>
        <v>0</v>
      </c>
      <c r="BG390" s="177">
        <f>IF(N390="zákl. přenesená",J390,0)</f>
        <v>0</v>
      </c>
      <c r="BH390" s="177">
        <f>IF(N390="sníž. přenesená",J390,0)</f>
        <v>0</v>
      </c>
      <c r="BI390" s="177">
        <f>IF(N390="nulová",J390,0)</f>
        <v>0</v>
      </c>
      <c r="BJ390" s="18" t="s">
        <v>78</v>
      </c>
      <c r="BK390" s="177">
        <f>ROUND(I390*H390,2)</f>
        <v>0</v>
      </c>
      <c r="BL390" s="18" t="s">
        <v>134</v>
      </c>
      <c r="BM390" s="176" t="s">
        <v>627</v>
      </c>
    </row>
    <row r="391" s="2" customFormat="1">
      <c r="A391" s="37"/>
      <c r="B391" s="38"/>
      <c r="C391" s="37"/>
      <c r="D391" s="178" t="s">
        <v>136</v>
      </c>
      <c r="E391" s="37"/>
      <c r="F391" s="179" t="s">
        <v>626</v>
      </c>
      <c r="G391" s="37"/>
      <c r="H391" s="37"/>
      <c r="I391" s="180"/>
      <c r="J391" s="37"/>
      <c r="K391" s="37"/>
      <c r="L391" s="38"/>
      <c r="M391" s="181"/>
      <c r="N391" s="182"/>
      <c r="O391" s="76"/>
      <c r="P391" s="76"/>
      <c r="Q391" s="76"/>
      <c r="R391" s="76"/>
      <c r="S391" s="76"/>
      <c r="T391" s="7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8" t="s">
        <v>136</v>
      </c>
      <c r="AU391" s="18" t="s">
        <v>80</v>
      </c>
    </row>
    <row r="392" s="2" customFormat="1" ht="24.15" customHeight="1">
      <c r="A392" s="37"/>
      <c r="B392" s="164"/>
      <c r="C392" s="165" t="s">
        <v>628</v>
      </c>
      <c r="D392" s="165" t="s">
        <v>129</v>
      </c>
      <c r="E392" s="166" t="s">
        <v>629</v>
      </c>
      <c r="F392" s="167" t="s">
        <v>630</v>
      </c>
      <c r="G392" s="168" t="s">
        <v>207</v>
      </c>
      <c r="H392" s="169">
        <v>40</v>
      </c>
      <c r="I392" s="170"/>
      <c r="J392" s="171">
        <f>ROUND(I392*H392,2)</f>
        <v>0</v>
      </c>
      <c r="K392" s="167" t="s">
        <v>1</v>
      </c>
      <c r="L392" s="38"/>
      <c r="M392" s="172" t="s">
        <v>1</v>
      </c>
      <c r="N392" s="173" t="s">
        <v>38</v>
      </c>
      <c r="O392" s="76"/>
      <c r="P392" s="174">
        <f>O392*H392</f>
        <v>0</v>
      </c>
      <c r="Q392" s="174">
        <v>0</v>
      </c>
      <c r="R392" s="174">
        <f>Q392*H392</f>
        <v>0</v>
      </c>
      <c r="S392" s="174">
        <v>0</v>
      </c>
      <c r="T392" s="17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76" t="s">
        <v>134</v>
      </c>
      <c r="AT392" s="176" t="s">
        <v>129</v>
      </c>
      <c r="AU392" s="176" t="s">
        <v>80</v>
      </c>
      <c r="AY392" s="18" t="s">
        <v>126</v>
      </c>
      <c r="BE392" s="177">
        <f>IF(N392="základní",J392,0)</f>
        <v>0</v>
      </c>
      <c r="BF392" s="177">
        <f>IF(N392="snížená",J392,0)</f>
        <v>0</v>
      </c>
      <c r="BG392" s="177">
        <f>IF(N392="zákl. přenesená",J392,0)</f>
        <v>0</v>
      </c>
      <c r="BH392" s="177">
        <f>IF(N392="sníž. přenesená",J392,0)</f>
        <v>0</v>
      </c>
      <c r="BI392" s="177">
        <f>IF(N392="nulová",J392,0)</f>
        <v>0</v>
      </c>
      <c r="BJ392" s="18" t="s">
        <v>78</v>
      </c>
      <c r="BK392" s="177">
        <f>ROUND(I392*H392,2)</f>
        <v>0</v>
      </c>
      <c r="BL392" s="18" t="s">
        <v>134</v>
      </c>
      <c r="BM392" s="176" t="s">
        <v>631</v>
      </c>
    </row>
    <row r="393" s="2" customFormat="1">
      <c r="A393" s="37"/>
      <c r="B393" s="38"/>
      <c r="C393" s="37"/>
      <c r="D393" s="178" t="s">
        <v>136</v>
      </c>
      <c r="E393" s="37"/>
      <c r="F393" s="179" t="s">
        <v>630</v>
      </c>
      <c r="G393" s="37"/>
      <c r="H393" s="37"/>
      <c r="I393" s="180"/>
      <c r="J393" s="37"/>
      <c r="K393" s="37"/>
      <c r="L393" s="38"/>
      <c r="M393" s="181"/>
      <c r="N393" s="182"/>
      <c r="O393" s="76"/>
      <c r="P393" s="76"/>
      <c r="Q393" s="76"/>
      <c r="R393" s="76"/>
      <c r="S393" s="76"/>
      <c r="T393" s="7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8" t="s">
        <v>136</v>
      </c>
      <c r="AU393" s="18" t="s">
        <v>80</v>
      </c>
    </row>
    <row r="394" s="2" customFormat="1" ht="16.5" customHeight="1">
      <c r="A394" s="37"/>
      <c r="B394" s="164"/>
      <c r="C394" s="165" t="s">
        <v>632</v>
      </c>
      <c r="D394" s="165" t="s">
        <v>129</v>
      </c>
      <c r="E394" s="166" t="s">
        <v>633</v>
      </c>
      <c r="F394" s="167" t="s">
        <v>634</v>
      </c>
      <c r="G394" s="168" t="s">
        <v>207</v>
      </c>
      <c r="H394" s="169">
        <v>250</v>
      </c>
      <c r="I394" s="170"/>
      <c r="J394" s="171">
        <f>ROUND(I394*H394,2)</f>
        <v>0</v>
      </c>
      <c r="K394" s="167" t="s">
        <v>1</v>
      </c>
      <c r="L394" s="38"/>
      <c r="M394" s="172" t="s">
        <v>1</v>
      </c>
      <c r="N394" s="173" t="s">
        <v>38</v>
      </c>
      <c r="O394" s="76"/>
      <c r="P394" s="174">
        <f>O394*H394</f>
        <v>0</v>
      </c>
      <c r="Q394" s="174">
        <v>0</v>
      </c>
      <c r="R394" s="174">
        <f>Q394*H394</f>
        <v>0</v>
      </c>
      <c r="S394" s="174">
        <v>0</v>
      </c>
      <c r="T394" s="17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76" t="s">
        <v>134</v>
      </c>
      <c r="AT394" s="176" t="s">
        <v>129</v>
      </c>
      <c r="AU394" s="176" t="s">
        <v>80</v>
      </c>
      <c r="AY394" s="18" t="s">
        <v>126</v>
      </c>
      <c r="BE394" s="177">
        <f>IF(N394="základní",J394,0)</f>
        <v>0</v>
      </c>
      <c r="BF394" s="177">
        <f>IF(N394="snížená",J394,0)</f>
        <v>0</v>
      </c>
      <c r="BG394" s="177">
        <f>IF(N394="zákl. přenesená",J394,0)</f>
        <v>0</v>
      </c>
      <c r="BH394" s="177">
        <f>IF(N394="sníž. přenesená",J394,0)</f>
        <v>0</v>
      </c>
      <c r="BI394" s="177">
        <f>IF(N394="nulová",J394,0)</f>
        <v>0</v>
      </c>
      <c r="BJ394" s="18" t="s">
        <v>78</v>
      </c>
      <c r="BK394" s="177">
        <f>ROUND(I394*H394,2)</f>
        <v>0</v>
      </c>
      <c r="BL394" s="18" t="s">
        <v>134</v>
      </c>
      <c r="BM394" s="176" t="s">
        <v>635</v>
      </c>
    </row>
    <row r="395" s="2" customFormat="1">
      <c r="A395" s="37"/>
      <c r="B395" s="38"/>
      <c r="C395" s="37"/>
      <c r="D395" s="178" t="s">
        <v>136</v>
      </c>
      <c r="E395" s="37"/>
      <c r="F395" s="179" t="s">
        <v>634</v>
      </c>
      <c r="G395" s="37"/>
      <c r="H395" s="37"/>
      <c r="I395" s="180"/>
      <c r="J395" s="37"/>
      <c r="K395" s="37"/>
      <c r="L395" s="38"/>
      <c r="M395" s="181"/>
      <c r="N395" s="182"/>
      <c r="O395" s="76"/>
      <c r="P395" s="76"/>
      <c r="Q395" s="76"/>
      <c r="R395" s="76"/>
      <c r="S395" s="76"/>
      <c r="T395" s="7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8" t="s">
        <v>136</v>
      </c>
      <c r="AU395" s="18" t="s">
        <v>80</v>
      </c>
    </row>
    <row r="396" s="2" customFormat="1" ht="16.5" customHeight="1">
      <c r="A396" s="37"/>
      <c r="B396" s="164"/>
      <c r="C396" s="165" t="s">
        <v>636</v>
      </c>
      <c r="D396" s="165" t="s">
        <v>129</v>
      </c>
      <c r="E396" s="166" t="s">
        <v>637</v>
      </c>
      <c r="F396" s="167" t="s">
        <v>638</v>
      </c>
      <c r="G396" s="168" t="s">
        <v>207</v>
      </c>
      <c r="H396" s="169">
        <v>250</v>
      </c>
      <c r="I396" s="170"/>
      <c r="J396" s="171">
        <f>ROUND(I396*H396,2)</f>
        <v>0</v>
      </c>
      <c r="K396" s="167" t="s">
        <v>1</v>
      </c>
      <c r="L396" s="38"/>
      <c r="M396" s="172" t="s">
        <v>1</v>
      </c>
      <c r="N396" s="173" t="s">
        <v>38</v>
      </c>
      <c r="O396" s="76"/>
      <c r="P396" s="174">
        <f>O396*H396</f>
        <v>0</v>
      </c>
      <c r="Q396" s="174">
        <v>0</v>
      </c>
      <c r="R396" s="174">
        <f>Q396*H396</f>
        <v>0</v>
      </c>
      <c r="S396" s="174">
        <v>0</v>
      </c>
      <c r="T396" s="17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76" t="s">
        <v>134</v>
      </c>
      <c r="AT396" s="176" t="s">
        <v>129</v>
      </c>
      <c r="AU396" s="176" t="s">
        <v>80</v>
      </c>
      <c r="AY396" s="18" t="s">
        <v>126</v>
      </c>
      <c r="BE396" s="177">
        <f>IF(N396="základní",J396,0)</f>
        <v>0</v>
      </c>
      <c r="BF396" s="177">
        <f>IF(N396="snížená",J396,0)</f>
        <v>0</v>
      </c>
      <c r="BG396" s="177">
        <f>IF(N396="zákl. přenesená",J396,0)</f>
        <v>0</v>
      </c>
      <c r="BH396" s="177">
        <f>IF(N396="sníž. přenesená",J396,0)</f>
        <v>0</v>
      </c>
      <c r="BI396" s="177">
        <f>IF(N396="nulová",J396,0)</f>
        <v>0</v>
      </c>
      <c r="BJ396" s="18" t="s">
        <v>78</v>
      </c>
      <c r="BK396" s="177">
        <f>ROUND(I396*H396,2)</f>
        <v>0</v>
      </c>
      <c r="BL396" s="18" t="s">
        <v>134</v>
      </c>
      <c r="BM396" s="176" t="s">
        <v>639</v>
      </c>
    </row>
    <row r="397" s="2" customFormat="1">
      <c r="A397" s="37"/>
      <c r="B397" s="38"/>
      <c r="C397" s="37"/>
      <c r="D397" s="178" t="s">
        <v>136</v>
      </c>
      <c r="E397" s="37"/>
      <c r="F397" s="179" t="s">
        <v>638</v>
      </c>
      <c r="G397" s="37"/>
      <c r="H397" s="37"/>
      <c r="I397" s="180"/>
      <c r="J397" s="37"/>
      <c r="K397" s="37"/>
      <c r="L397" s="38"/>
      <c r="M397" s="181"/>
      <c r="N397" s="182"/>
      <c r="O397" s="76"/>
      <c r="P397" s="76"/>
      <c r="Q397" s="76"/>
      <c r="R397" s="76"/>
      <c r="S397" s="76"/>
      <c r="T397" s="7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8" t="s">
        <v>136</v>
      </c>
      <c r="AU397" s="18" t="s">
        <v>80</v>
      </c>
    </row>
    <row r="398" s="2" customFormat="1" ht="16.5" customHeight="1">
      <c r="A398" s="37"/>
      <c r="B398" s="164"/>
      <c r="C398" s="165" t="s">
        <v>640</v>
      </c>
      <c r="D398" s="165" t="s">
        <v>129</v>
      </c>
      <c r="E398" s="166" t="s">
        <v>641</v>
      </c>
      <c r="F398" s="167" t="s">
        <v>642</v>
      </c>
      <c r="G398" s="168" t="s">
        <v>426</v>
      </c>
      <c r="H398" s="169">
        <v>1</v>
      </c>
      <c r="I398" s="170"/>
      <c r="J398" s="171">
        <f>ROUND(I398*H398,2)</f>
        <v>0</v>
      </c>
      <c r="K398" s="167" t="s">
        <v>1</v>
      </c>
      <c r="L398" s="38"/>
      <c r="M398" s="172" t="s">
        <v>1</v>
      </c>
      <c r="N398" s="173" t="s">
        <v>38</v>
      </c>
      <c r="O398" s="76"/>
      <c r="P398" s="174">
        <f>O398*H398</f>
        <v>0</v>
      </c>
      <c r="Q398" s="174">
        <v>0</v>
      </c>
      <c r="R398" s="174">
        <f>Q398*H398</f>
        <v>0</v>
      </c>
      <c r="S398" s="174">
        <v>0</v>
      </c>
      <c r="T398" s="17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76" t="s">
        <v>134</v>
      </c>
      <c r="AT398" s="176" t="s">
        <v>129</v>
      </c>
      <c r="AU398" s="176" t="s">
        <v>80</v>
      </c>
      <c r="AY398" s="18" t="s">
        <v>126</v>
      </c>
      <c r="BE398" s="177">
        <f>IF(N398="základní",J398,0)</f>
        <v>0</v>
      </c>
      <c r="BF398" s="177">
        <f>IF(N398="snížená",J398,0)</f>
        <v>0</v>
      </c>
      <c r="BG398" s="177">
        <f>IF(N398="zákl. přenesená",J398,0)</f>
        <v>0</v>
      </c>
      <c r="BH398" s="177">
        <f>IF(N398="sníž. přenesená",J398,0)</f>
        <v>0</v>
      </c>
      <c r="BI398" s="177">
        <f>IF(N398="nulová",J398,0)</f>
        <v>0</v>
      </c>
      <c r="BJ398" s="18" t="s">
        <v>78</v>
      </c>
      <c r="BK398" s="177">
        <f>ROUND(I398*H398,2)</f>
        <v>0</v>
      </c>
      <c r="BL398" s="18" t="s">
        <v>134</v>
      </c>
      <c r="BM398" s="176" t="s">
        <v>643</v>
      </c>
    </row>
    <row r="399" s="2" customFormat="1">
      <c r="A399" s="37"/>
      <c r="B399" s="38"/>
      <c r="C399" s="37"/>
      <c r="D399" s="178" t="s">
        <v>136</v>
      </c>
      <c r="E399" s="37"/>
      <c r="F399" s="179" t="s">
        <v>642</v>
      </c>
      <c r="G399" s="37"/>
      <c r="H399" s="37"/>
      <c r="I399" s="180"/>
      <c r="J399" s="37"/>
      <c r="K399" s="37"/>
      <c r="L399" s="38"/>
      <c r="M399" s="181"/>
      <c r="N399" s="182"/>
      <c r="O399" s="76"/>
      <c r="P399" s="76"/>
      <c r="Q399" s="76"/>
      <c r="R399" s="76"/>
      <c r="S399" s="76"/>
      <c r="T399" s="7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8" t="s">
        <v>136</v>
      </c>
      <c r="AU399" s="18" t="s">
        <v>80</v>
      </c>
    </row>
    <row r="400" s="2" customFormat="1" ht="16.5" customHeight="1">
      <c r="A400" s="37"/>
      <c r="B400" s="164"/>
      <c r="C400" s="165" t="s">
        <v>644</v>
      </c>
      <c r="D400" s="165" t="s">
        <v>129</v>
      </c>
      <c r="E400" s="166" t="s">
        <v>645</v>
      </c>
      <c r="F400" s="167" t="s">
        <v>646</v>
      </c>
      <c r="G400" s="168" t="s">
        <v>647</v>
      </c>
      <c r="H400" s="169">
        <v>1</v>
      </c>
      <c r="I400" s="170"/>
      <c r="J400" s="171">
        <f>ROUND(I400*H400,2)</f>
        <v>0</v>
      </c>
      <c r="K400" s="167" t="s">
        <v>1</v>
      </c>
      <c r="L400" s="38"/>
      <c r="M400" s="172" t="s">
        <v>1</v>
      </c>
      <c r="N400" s="173" t="s">
        <v>38</v>
      </c>
      <c r="O400" s="76"/>
      <c r="P400" s="174">
        <f>O400*H400</f>
        <v>0</v>
      </c>
      <c r="Q400" s="174">
        <v>0</v>
      </c>
      <c r="R400" s="174">
        <f>Q400*H400</f>
        <v>0</v>
      </c>
      <c r="S400" s="174">
        <v>0</v>
      </c>
      <c r="T400" s="17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76" t="s">
        <v>134</v>
      </c>
      <c r="AT400" s="176" t="s">
        <v>129</v>
      </c>
      <c r="AU400" s="176" t="s">
        <v>80</v>
      </c>
      <c r="AY400" s="18" t="s">
        <v>126</v>
      </c>
      <c r="BE400" s="177">
        <f>IF(N400="základní",J400,0)</f>
        <v>0</v>
      </c>
      <c r="BF400" s="177">
        <f>IF(N400="snížená",J400,0)</f>
        <v>0</v>
      </c>
      <c r="BG400" s="177">
        <f>IF(N400="zákl. přenesená",J400,0)</f>
        <v>0</v>
      </c>
      <c r="BH400" s="177">
        <f>IF(N400="sníž. přenesená",J400,0)</f>
        <v>0</v>
      </c>
      <c r="BI400" s="177">
        <f>IF(N400="nulová",J400,0)</f>
        <v>0</v>
      </c>
      <c r="BJ400" s="18" t="s">
        <v>78</v>
      </c>
      <c r="BK400" s="177">
        <f>ROUND(I400*H400,2)</f>
        <v>0</v>
      </c>
      <c r="BL400" s="18" t="s">
        <v>134</v>
      </c>
      <c r="BM400" s="176" t="s">
        <v>648</v>
      </c>
    </row>
    <row r="401" s="2" customFormat="1">
      <c r="A401" s="37"/>
      <c r="B401" s="38"/>
      <c r="C401" s="37"/>
      <c r="D401" s="178" t="s">
        <v>136</v>
      </c>
      <c r="E401" s="37"/>
      <c r="F401" s="179" t="s">
        <v>646</v>
      </c>
      <c r="G401" s="37"/>
      <c r="H401" s="37"/>
      <c r="I401" s="180"/>
      <c r="J401" s="37"/>
      <c r="K401" s="37"/>
      <c r="L401" s="38"/>
      <c r="M401" s="181"/>
      <c r="N401" s="182"/>
      <c r="O401" s="76"/>
      <c r="P401" s="76"/>
      <c r="Q401" s="76"/>
      <c r="R401" s="76"/>
      <c r="S401" s="76"/>
      <c r="T401" s="7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8" t="s">
        <v>136</v>
      </c>
      <c r="AU401" s="18" t="s">
        <v>80</v>
      </c>
    </row>
    <row r="402" s="2" customFormat="1" ht="16.5" customHeight="1">
      <c r="A402" s="37"/>
      <c r="B402" s="164"/>
      <c r="C402" s="165" t="s">
        <v>649</v>
      </c>
      <c r="D402" s="165" t="s">
        <v>129</v>
      </c>
      <c r="E402" s="166" t="s">
        <v>650</v>
      </c>
      <c r="F402" s="167" t="s">
        <v>651</v>
      </c>
      <c r="G402" s="168" t="s">
        <v>647</v>
      </c>
      <c r="H402" s="169">
        <v>1</v>
      </c>
      <c r="I402" s="170"/>
      <c r="J402" s="171">
        <f>ROUND(I402*H402,2)</f>
        <v>0</v>
      </c>
      <c r="K402" s="167" t="s">
        <v>1</v>
      </c>
      <c r="L402" s="38"/>
      <c r="M402" s="172" t="s">
        <v>1</v>
      </c>
      <c r="N402" s="173" t="s">
        <v>38</v>
      </c>
      <c r="O402" s="76"/>
      <c r="P402" s="174">
        <f>O402*H402</f>
        <v>0</v>
      </c>
      <c r="Q402" s="174">
        <v>0</v>
      </c>
      <c r="R402" s="174">
        <f>Q402*H402</f>
        <v>0</v>
      </c>
      <c r="S402" s="174">
        <v>0</v>
      </c>
      <c r="T402" s="17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76" t="s">
        <v>134</v>
      </c>
      <c r="AT402" s="176" t="s">
        <v>129</v>
      </c>
      <c r="AU402" s="176" t="s">
        <v>80</v>
      </c>
      <c r="AY402" s="18" t="s">
        <v>126</v>
      </c>
      <c r="BE402" s="177">
        <f>IF(N402="základní",J402,0)</f>
        <v>0</v>
      </c>
      <c r="BF402" s="177">
        <f>IF(N402="snížená",J402,0)</f>
        <v>0</v>
      </c>
      <c r="BG402" s="177">
        <f>IF(N402="zákl. přenesená",J402,0)</f>
        <v>0</v>
      </c>
      <c r="BH402" s="177">
        <f>IF(N402="sníž. přenesená",J402,0)</f>
        <v>0</v>
      </c>
      <c r="BI402" s="177">
        <f>IF(N402="nulová",J402,0)</f>
        <v>0</v>
      </c>
      <c r="BJ402" s="18" t="s">
        <v>78</v>
      </c>
      <c r="BK402" s="177">
        <f>ROUND(I402*H402,2)</f>
        <v>0</v>
      </c>
      <c r="BL402" s="18" t="s">
        <v>134</v>
      </c>
      <c r="BM402" s="176" t="s">
        <v>652</v>
      </c>
    </row>
    <row r="403" s="2" customFormat="1">
      <c r="A403" s="37"/>
      <c r="B403" s="38"/>
      <c r="C403" s="37"/>
      <c r="D403" s="178" t="s">
        <v>136</v>
      </c>
      <c r="E403" s="37"/>
      <c r="F403" s="179" t="s">
        <v>651</v>
      </c>
      <c r="G403" s="37"/>
      <c r="H403" s="37"/>
      <c r="I403" s="180"/>
      <c r="J403" s="37"/>
      <c r="K403" s="37"/>
      <c r="L403" s="38"/>
      <c r="M403" s="181"/>
      <c r="N403" s="182"/>
      <c r="O403" s="76"/>
      <c r="P403" s="76"/>
      <c r="Q403" s="76"/>
      <c r="R403" s="76"/>
      <c r="S403" s="76"/>
      <c r="T403" s="7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8" t="s">
        <v>136</v>
      </c>
      <c r="AU403" s="18" t="s">
        <v>80</v>
      </c>
    </row>
    <row r="404" s="2" customFormat="1" ht="16.5" customHeight="1">
      <c r="A404" s="37"/>
      <c r="B404" s="164"/>
      <c r="C404" s="165" t="s">
        <v>653</v>
      </c>
      <c r="D404" s="165" t="s">
        <v>129</v>
      </c>
      <c r="E404" s="166" t="s">
        <v>654</v>
      </c>
      <c r="F404" s="167" t="s">
        <v>655</v>
      </c>
      <c r="G404" s="168" t="s">
        <v>647</v>
      </c>
      <c r="H404" s="169">
        <v>1</v>
      </c>
      <c r="I404" s="170"/>
      <c r="J404" s="171">
        <f>ROUND(I404*H404,2)</f>
        <v>0</v>
      </c>
      <c r="K404" s="167" t="s">
        <v>1</v>
      </c>
      <c r="L404" s="38"/>
      <c r="M404" s="172" t="s">
        <v>1</v>
      </c>
      <c r="N404" s="173" t="s">
        <v>38</v>
      </c>
      <c r="O404" s="76"/>
      <c r="P404" s="174">
        <f>O404*H404</f>
        <v>0</v>
      </c>
      <c r="Q404" s="174">
        <v>0</v>
      </c>
      <c r="R404" s="174">
        <f>Q404*H404</f>
        <v>0</v>
      </c>
      <c r="S404" s="174">
        <v>0</v>
      </c>
      <c r="T404" s="17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76" t="s">
        <v>134</v>
      </c>
      <c r="AT404" s="176" t="s">
        <v>129</v>
      </c>
      <c r="AU404" s="176" t="s">
        <v>80</v>
      </c>
      <c r="AY404" s="18" t="s">
        <v>126</v>
      </c>
      <c r="BE404" s="177">
        <f>IF(N404="základní",J404,0)</f>
        <v>0</v>
      </c>
      <c r="BF404" s="177">
        <f>IF(N404="snížená",J404,0)</f>
        <v>0</v>
      </c>
      <c r="BG404" s="177">
        <f>IF(N404="zákl. přenesená",J404,0)</f>
        <v>0</v>
      </c>
      <c r="BH404" s="177">
        <f>IF(N404="sníž. přenesená",J404,0)</f>
        <v>0</v>
      </c>
      <c r="BI404" s="177">
        <f>IF(N404="nulová",J404,0)</f>
        <v>0</v>
      </c>
      <c r="BJ404" s="18" t="s">
        <v>78</v>
      </c>
      <c r="BK404" s="177">
        <f>ROUND(I404*H404,2)</f>
        <v>0</v>
      </c>
      <c r="BL404" s="18" t="s">
        <v>134</v>
      </c>
      <c r="BM404" s="176" t="s">
        <v>656</v>
      </c>
    </row>
    <row r="405" s="2" customFormat="1">
      <c r="A405" s="37"/>
      <c r="B405" s="38"/>
      <c r="C405" s="37"/>
      <c r="D405" s="178" t="s">
        <v>136</v>
      </c>
      <c r="E405" s="37"/>
      <c r="F405" s="179" t="s">
        <v>655</v>
      </c>
      <c r="G405" s="37"/>
      <c r="H405" s="37"/>
      <c r="I405" s="180"/>
      <c r="J405" s="37"/>
      <c r="K405" s="37"/>
      <c r="L405" s="38"/>
      <c r="M405" s="181"/>
      <c r="N405" s="182"/>
      <c r="O405" s="76"/>
      <c r="P405" s="76"/>
      <c r="Q405" s="76"/>
      <c r="R405" s="76"/>
      <c r="S405" s="76"/>
      <c r="T405" s="7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8" t="s">
        <v>136</v>
      </c>
      <c r="AU405" s="18" t="s">
        <v>80</v>
      </c>
    </row>
    <row r="406" s="2" customFormat="1" ht="16.5" customHeight="1">
      <c r="A406" s="37"/>
      <c r="B406" s="164"/>
      <c r="C406" s="165" t="s">
        <v>657</v>
      </c>
      <c r="D406" s="165" t="s">
        <v>129</v>
      </c>
      <c r="E406" s="166" t="s">
        <v>658</v>
      </c>
      <c r="F406" s="167" t="s">
        <v>659</v>
      </c>
      <c r="G406" s="168" t="s">
        <v>647</v>
      </c>
      <c r="H406" s="169">
        <v>1</v>
      </c>
      <c r="I406" s="170"/>
      <c r="J406" s="171">
        <f>ROUND(I406*H406,2)</f>
        <v>0</v>
      </c>
      <c r="K406" s="167" t="s">
        <v>1</v>
      </c>
      <c r="L406" s="38"/>
      <c r="M406" s="172" t="s">
        <v>1</v>
      </c>
      <c r="N406" s="173" t="s">
        <v>38</v>
      </c>
      <c r="O406" s="76"/>
      <c r="P406" s="174">
        <f>O406*H406</f>
        <v>0</v>
      </c>
      <c r="Q406" s="174">
        <v>0</v>
      </c>
      <c r="R406" s="174">
        <f>Q406*H406</f>
        <v>0</v>
      </c>
      <c r="S406" s="174">
        <v>0</v>
      </c>
      <c r="T406" s="17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76" t="s">
        <v>134</v>
      </c>
      <c r="AT406" s="176" t="s">
        <v>129</v>
      </c>
      <c r="AU406" s="176" t="s">
        <v>80</v>
      </c>
      <c r="AY406" s="18" t="s">
        <v>126</v>
      </c>
      <c r="BE406" s="177">
        <f>IF(N406="základní",J406,0)</f>
        <v>0</v>
      </c>
      <c r="BF406" s="177">
        <f>IF(N406="snížená",J406,0)</f>
        <v>0</v>
      </c>
      <c r="BG406" s="177">
        <f>IF(N406="zákl. přenesená",J406,0)</f>
        <v>0</v>
      </c>
      <c r="BH406" s="177">
        <f>IF(N406="sníž. přenesená",J406,0)</f>
        <v>0</v>
      </c>
      <c r="BI406" s="177">
        <f>IF(N406="nulová",J406,0)</f>
        <v>0</v>
      </c>
      <c r="BJ406" s="18" t="s">
        <v>78</v>
      </c>
      <c r="BK406" s="177">
        <f>ROUND(I406*H406,2)</f>
        <v>0</v>
      </c>
      <c r="BL406" s="18" t="s">
        <v>134</v>
      </c>
      <c r="BM406" s="176" t="s">
        <v>660</v>
      </c>
    </row>
    <row r="407" s="2" customFormat="1">
      <c r="A407" s="37"/>
      <c r="B407" s="38"/>
      <c r="C407" s="37"/>
      <c r="D407" s="178" t="s">
        <v>136</v>
      </c>
      <c r="E407" s="37"/>
      <c r="F407" s="179" t="s">
        <v>659</v>
      </c>
      <c r="G407" s="37"/>
      <c r="H407" s="37"/>
      <c r="I407" s="180"/>
      <c r="J407" s="37"/>
      <c r="K407" s="37"/>
      <c r="L407" s="38"/>
      <c r="M407" s="181"/>
      <c r="N407" s="182"/>
      <c r="O407" s="76"/>
      <c r="P407" s="76"/>
      <c r="Q407" s="76"/>
      <c r="R407" s="76"/>
      <c r="S407" s="76"/>
      <c r="T407" s="7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8" t="s">
        <v>136</v>
      </c>
      <c r="AU407" s="18" t="s">
        <v>80</v>
      </c>
    </row>
    <row r="408" s="2" customFormat="1" ht="16.5" customHeight="1">
      <c r="A408" s="37"/>
      <c r="B408" s="164"/>
      <c r="C408" s="165" t="s">
        <v>661</v>
      </c>
      <c r="D408" s="165" t="s">
        <v>129</v>
      </c>
      <c r="E408" s="166" t="s">
        <v>662</v>
      </c>
      <c r="F408" s="167" t="s">
        <v>663</v>
      </c>
      <c r="G408" s="168" t="s">
        <v>647</v>
      </c>
      <c r="H408" s="169">
        <v>1</v>
      </c>
      <c r="I408" s="170"/>
      <c r="J408" s="171">
        <f>ROUND(I408*H408,2)</f>
        <v>0</v>
      </c>
      <c r="K408" s="167" t="s">
        <v>1</v>
      </c>
      <c r="L408" s="38"/>
      <c r="M408" s="172" t="s">
        <v>1</v>
      </c>
      <c r="N408" s="173" t="s">
        <v>38</v>
      </c>
      <c r="O408" s="76"/>
      <c r="P408" s="174">
        <f>O408*H408</f>
        <v>0</v>
      </c>
      <c r="Q408" s="174">
        <v>0</v>
      </c>
      <c r="R408" s="174">
        <f>Q408*H408</f>
        <v>0</v>
      </c>
      <c r="S408" s="174">
        <v>0</v>
      </c>
      <c r="T408" s="17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76" t="s">
        <v>134</v>
      </c>
      <c r="AT408" s="176" t="s">
        <v>129</v>
      </c>
      <c r="AU408" s="176" t="s">
        <v>80</v>
      </c>
      <c r="AY408" s="18" t="s">
        <v>126</v>
      </c>
      <c r="BE408" s="177">
        <f>IF(N408="základní",J408,0)</f>
        <v>0</v>
      </c>
      <c r="BF408" s="177">
        <f>IF(N408="snížená",J408,0)</f>
        <v>0</v>
      </c>
      <c r="BG408" s="177">
        <f>IF(N408="zákl. přenesená",J408,0)</f>
        <v>0</v>
      </c>
      <c r="BH408" s="177">
        <f>IF(N408="sníž. přenesená",J408,0)</f>
        <v>0</v>
      </c>
      <c r="BI408" s="177">
        <f>IF(N408="nulová",J408,0)</f>
        <v>0</v>
      </c>
      <c r="BJ408" s="18" t="s">
        <v>78</v>
      </c>
      <c r="BK408" s="177">
        <f>ROUND(I408*H408,2)</f>
        <v>0</v>
      </c>
      <c r="BL408" s="18" t="s">
        <v>134</v>
      </c>
      <c r="BM408" s="176" t="s">
        <v>664</v>
      </c>
    </row>
    <row r="409" s="2" customFormat="1">
      <c r="A409" s="37"/>
      <c r="B409" s="38"/>
      <c r="C409" s="37"/>
      <c r="D409" s="178" t="s">
        <v>136</v>
      </c>
      <c r="E409" s="37"/>
      <c r="F409" s="179" t="s">
        <v>663</v>
      </c>
      <c r="G409" s="37"/>
      <c r="H409" s="37"/>
      <c r="I409" s="180"/>
      <c r="J409" s="37"/>
      <c r="K409" s="37"/>
      <c r="L409" s="38"/>
      <c r="M409" s="181"/>
      <c r="N409" s="182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136</v>
      </c>
      <c r="AU409" s="18" t="s">
        <v>80</v>
      </c>
    </row>
    <row r="410" s="2" customFormat="1" ht="16.5" customHeight="1">
      <c r="A410" s="37"/>
      <c r="B410" s="164"/>
      <c r="C410" s="165" t="s">
        <v>665</v>
      </c>
      <c r="D410" s="165" t="s">
        <v>129</v>
      </c>
      <c r="E410" s="166" t="s">
        <v>666</v>
      </c>
      <c r="F410" s="167" t="s">
        <v>667</v>
      </c>
      <c r="G410" s="168" t="s">
        <v>647</v>
      </c>
      <c r="H410" s="169">
        <v>1</v>
      </c>
      <c r="I410" s="170"/>
      <c r="J410" s="171">
        <f>ROUND(I410*H410,2)</f>
        <v>0</v>
      </c>
      <c r="K410" s="167" t="s">
        <v>1</v>
      </c>
      <c r="L410" s="38"/>
      <c r="M410" s="172" t="s">
        <v>1</v>
      </c>
      <c r="N410" s="173" t="s">
        <v>38</v>
      </c>
      <c r="O410" s="76"/>
      <c r="P410" s="174">
        <f>O410*H410</f>
        <v>0</v>
      </c>
      <c r="Q410" s="174">
        <v>0</v>
      </c>
      <c r="R410" s="174">
        <f>Q410*H410</f>
        <v>0</v>
      </c>
      <c r="S410" s="174">
        <v>0</v>
      </c>
      <c r="T410" s="17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76" t="s">
        <v>134</v>
      </c>
      <c r="AT410" s="176" t="s">
        <v>129</v>
      </c>
      <c r="AU410" s="176" t="s">
        <v>80</v>
      </c>
      <c r="AY410" s="18" t="s">
        <v>126</v>
      </c>
      <c r="BE410" s="177">
        <f>IF(N410="základní",J410,0)</f>
        <v>0</v>
      </c>
      <c r="BF410" s="177">
        <f>IF(N410="snížená",J410,0)</f>
        <v>0</v>
      </c>
      <c r="BG410" s="177">
        <f>IF(N410="zákl. přenesená",J410,0)</f>
        <v>0</v>
      </c>
      <c r="BH410" s="177">
        <f>IF(N410="sníž. přenesená",J410,0)</f>
        <v>0</v>
      </c>
      <c r="BI410" s="177">
        <f>IF(N410="nulová",J410,0)</f>
        <v>0</v>
      </c>
      <c r="BJ410" s="18" t="s">
        <v>78</v>
      </c>
      <c r="BK410" s="177">
        <f>ROUND(I410*H410,2)</f>
        <v>0</v>
      </c>
      <c r="BL410" s="18" t="s">
        <v>134</v>
      </c>
      <c r="BM410" s="176" t="s">
        <v>668</v>
      </c>
    </row>
    <row r="411" s="2" customFormat="1">
      <c r="A411" s="37"/>
      <c r="B411" s="38"/>
      <c r="C411" s="37"/>
      <c r="D411" s="178" t="s">
        <v>136</v>
      </c>
      <c r="E411" s="37"/>
      <c r="F411" s="179" t="s">
        <v>667</v>
      </c>
      <c r="G411" s="37"/>
      <c r="H411" s="37"/>
      <c r="I411" s="180"/>
      <c r="J411" s="37"/>
      <c r="K411" s="37"/>
      <c r="L411" s="38"/>
      <c r="M411" s="181"/>
      <c r="N411" s="182"/>
      <c r="O411" s="76"/>
      <c r="P411" s="76"/>
      <c r="Q411" s="76"/>
      <c r="R411" s="76"/>
      <c r="S411" s="76"/>
      <c r="T411" s="7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8" t="s">
        <v>136</v>
      </c>
      <c r="AU411" s="18" t="s">
        <v>80</v>
      </c>
    </row>
    <row r="412" s="12" customFormat="1" ht="22.8" customHeight="1">
      <c r="A412" s="12"/>
      <c r="B412" s="151"/>
      <c r="C412" s="12"/>
      <c r="D412" s="152" t="s">
        <v>72</v>
      </c>
      <c r="E412" s="162" t="s">
        <v>669</v>
      </c>
      <c r="F412" s="162" t="s">
        <v>670</v>
      </c>
      <c r="G412" s="12"/>
      <c r="H412" s="12"/>
      <c r="I412" s="154"/>
      <c r="J412" s="163">
        <f>BK412</f>
        <v>0</v>
      </c>
      <c r="K412" s="12"/>
      <c r="L412" s="151"/>
      <c r="M412" s="156"/>
      <c r="N412" s="157"/>
      <c r="O412" s="157"/>
      <c r="P412" s="158">
        <f>SUM(P413:P428)</f>
        <v>0</v>
      </c>
      <c r="Q412" s="157"/>
      <c r="R412" s="158">
        <f>SUM(R413:R428)</f>
        <v>0.0096900000000000007</v>
      </c>
      <c r="S412" s="157"/>
      <c r="T412" s="159">
        <f>SUM(T413:T428)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52" t="s">
        <v>80</v>
      </c>
      <c r="AT412" s="160" t="s">
        <v>72</v>
      </c>
      <c r="AU412" s="160" t="s">
        <v>78</v>
      </c>
      <c r="AY412" s="152" t="s">
        <v>126</v>
      </c>
      <c r="BK412" s="161">
        <f>SUM(BK413:BK428)</f>
        <v>0</v>
      </c>
    </row>
    <row r="413" s="2" customFormat="1" ht="24.15" customHeight="1">
      <c r="A413" s="37"/>
      <c r="B413" s="164"/>
      <c r="C413" s="165" t="s">
        <v>671</v>
      </c>
      <c r="D413" s="165" t="s">
        <v>129</v>
      </c>
      <c r="E413" s="166" t="s">
        <v>672</v>
      </c>
      <c r="F413" s="167" t="s">
        <v>673</v>
      </c>
      <c r="G413" s="168" t="s">
        <v>151</v>
      </c>
      <c r="H413" s="169">
        <v>1</v>
      </c>
      <c r="I413" s="170"/>
      <c r="J413" s="171">
        <f>ROUND(I413*H413,2)</f>
        <v>0</v>
      </c>
      <c r="K413" s="167" t="s">
        <v>133</v>
      </c>
      <c r="L413" s="38"/>
      <c r="M413" s="172" t="s">
        <v>1</v>
      </c>
      <c r="N413" s="173" t="s">
        <v>38</v>
      </c>
      <c r="O413" s="76"/>
      <c r="P413" s="174">
        <f>O413*H413</f>
        <v>0</v>
      </c>
      <c r="Q413" s="174">
        <v>0</v>
      </c>
      <c r="R413" s="174">
        <f>Q413*H413</f>
        <v>0</v>
      </c>
      <c r="S413" s="174">
        <v>0</v>
      </c>
      <c r="T413" s="175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76" t="s">
        <v>231</v>
      </c>
      <c r="AT413" s="176" t="s">
        <v>129</v>
      </c>
      <c r="AU413" s="176" t="s">
        <v>80</v>
      </c>
      <c r="AY413" s="18" t="s">
        <v>126</v>
      </c>
      <c r="BE413" s="177">
        <f>IF(N413="základní",J413,0)</f>
        <v>0</v>
      </c>
      <c r="BF413" s="177">
        <f>IF(N413="snížená",J413,0)</f>
        <v>0</v>
      </c>
      <c r="BG413" s="177">
        <f>IF(N413="zákl. přenesená",J413,0)</f>
        <v>0</v>
      </c>
      <c r="BH413" s="177">
        <f>IF(N413="sníž. přenesená",J413,0)</f>
        <v>0</v>
      </c>
      <c r="BI413" s="177">
        <f>IF(N413="nulová",J413,0)</f>
        <v>0</v>
      </c>
      <c r="BJ413" s="18" t="s">
        <v>78</v>
      </c>
      <c r="BK413" s="177">
        <f>ROUND(I413*H413,2)</f>
        <v>0</v>
      </c>
      <c r="BL413" s="18" t="s">
        <v>231</v>
      </c>
      <c r="BM413" s="176" t="s">
        <v>674</v>
      </c>
    </row>
    <row r="414" s="2" customFormat="1">
      <c r="A414" s="37"/>
      <c r="B414" s="38"/>
      <c r="C414" s="37"/>
      <c r="D414" s="178" t="s">
        <v>136</v>
      </c>
      <c r="E414" s="37"/>
      <c r="F414" s="179" t="s">
        <v>675</v>
      </c>
      <c r="G414" s="37"/>
      <c r="H414" s="37"/>
      <c r="I414" s="180"/>
      <c r="J414" s="37"/>
      <c r="K414" s="37"/>
      <c r="L414" s="38"/>
      <c r="M414" s="181"/>
      <c r="N414" s="182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136</v>
      </c>
      <c r="AU414" s="18" t="s">
        <v>80</v>
      </c>
    </row>
    <row r="415" s="2" customFormat="1">
      <c r="A415" s="37"/>
      <c r="B415" s="38"/>
      <c r="C415" s="37"/>
      <c r="D415" s="183" t="s">
        <v>138</v>
      </c>
      <c r="E415" s="37"/>
      <c r="F415" s="184" t="s">
        <v>676</v>
      </c>
      <c r="G415" s="37"/>
      <c r="H415" s="37"/>
      <c r="I415" s="180"/>
      <c r="J415" s="37"/>
      <c r="K415" s="37"/>
      <c r="L415" s="38"/>
      <c r="M415" s="181"/>
      <c r="N415" s="182"/>
      <c r="O415" s="76"/>
      <c r="P415" s="76"/>
      <c r="Q415" s="76"/>
      <c r="R415" s="76"/>
      <c r="S415" s="76"/>
      <c r="T415" s="7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8" t="s">
        <v>138</v>
      </c>
      <c r="AU415" s="18" t="s">
        <v>80</v>
      </c>
    </row>
    <row r="416" s="2" customFormat="1" ht="24.15" customHeight="1">
      <c r="A416" s="37"/>
      <c r="B416" s="164"/>
      <c r="C416" s="193" t="s">
        <v>677</v>
      </c>
      <c r="D416" s="193" t="s">
        <v>175</v>
      </c>
      <c r="E416" s="194" t="s">
        <v>678</v>
      </c>
      <c r="F416" s="195" t="s">
        <v>679</v>
      </c>
      <c r="G416" s="196" t="s">
        <v>151</v>
      </c>
      <c r="H416" s="197">
        <v>1</v>
      </c>
      <c r="I416" s="198"/>
      <c r="J416" s="199">
        <f>ROUND(I416*H416,2)</f>
        <v>0</v>
      </c>
      <c r="K416" s="195" t="s">
        <v>133</v>
      </c>
      <c r="L416" s="200"/>
      <c r="M416" s="201" t="s">
        <v>1</v>
      </c>
      <c r="N416" s="202" t="s">
        <v>38</v>
      </c>
      <c r="O416" s="76"/>
      <c r="P416" s="174">
        <f>O416*H416</f>
        <v>0</v>
      </c>
      <c r="Q416" s="174">
        <v>0.00089999999999999998</v>
      </c>
      <c r="R416" s="174">
        <f>Q416*H416</f>
        <v>0.00089999999999999998</v>
      </c>
      <c r="S416" s="174">
        <v>0</v>
      </c>
      <c r="T416" s="17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76" t="s">
        <v>341</v>
      </c>
      <c r="AT416" s="176" t="s">
        <v>175</v>
      </c>
      <c r="AU416" s="176" t="s">
        <v>80</v>
      </c>
      <c r="AY416" s="18" t="s">
        <v>126</v>
      </c>
      <c r="BE416" s="177">
        <f>IF(N416="základní",J416,0)</f>
        <v>0</v>
      </c>
      <c r="BF416" s="177">
        <f>IF(N416="snížená",J416,0)</f>
        <v>0</v>
      </c>
      <c r="BG416" s="177">
        <f>IF(N416="zákl. přenesená",J416,0)</f>
        <v>0</v>
      </c>
      <c r="BH416" s="177">
        <f>IF(N416="sníž. přenesená",J416,0)</f>
        <v>0</v>
      </c>
      <c r="BI416" s="177">
        <f>IF(N416="nulová",J416,0)</f>
        <v>0</v>
      </c>
      <c r="BJ416" s="18" t="s">
        <v>78</v>
      </c>
      <c r="BK416" s="177">
        <f>ROUND(I416*H416,2)</f>
        <v>0</v>
      </c>
      <c r="BL416" s="18" t="s">
        <v>231</v>
      </c>
      <c r="BM416" s="176" t="s">
        <v>680</v>
      </c>
    </row>
    <row r="417" s="2" customFormat="1">
      <c r="A417" s="37"/>
      <c r="B417" s="38"/>
      <c r="C417" s="37"/>
      <c r="D417" s="178" t="s">
        <v>136</v>
      </c>
      <c r="E417" s="37"/>
      <c r="F417" s="179" t="s">
        <v>679</v>
      </c>
      <c r="G417" s="37"/>
      <c r="H417" s="37"/>
      <c r="I417" s="180"/>
      <c r="J417" s="37"/>
      <c r="K417" s="37"/>
      <c r="L417" s="38"/>
      <c r="M417" s="181"/>
      <c r="N417" s="182"/>
      <c r="O417" s="76"/>
      <c r="P417" s="76"/>
      <c r="Q417" s="76"/>
      <c r="R417" s="76"/>
      <c r="S417" s="76"/>
      <c r="T417" s="7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8" t="s">
        <v>136</v>
      </c>
      <c r="AU417" s="18" t="s">
        <v>80</v>
      </c>
    </row>
    <row r="418" s="2" customFormat="1" ht="24.15" customHeight="1">
      <c r="A418" s="37"/>
      <c r="B418" s="164"/>
      <c r="C418" s="165" t="s">
        <v>681</v>
      </c>
      <c r="D418" s="165" t="s">
        <v>129</v>
      </c>
      <c r="E418" s="166" t="s">
        <v>682</v>
      </c>
      <c r="F418" s="167" t="s">
        <v>683</v>
      </c>
      <c r="G418" s="168" t="s">
        <v>151</v>
      </c>
      <c r="H418" s="169">
        <v>1</v>
      </c>
      <c r="I418" s="170"/>
      <c r="J418" s="171">
        <f>ROUND(I418*H418,2)</f>
        <v>0</v>
      </c>
      <c r="K418" s="167" t="s">
        <v>133</v>
      </c>
      <c r="L418" s="38"/>
      <c r="M418" s="172" t="s">
        <v>1</v>
      </c>
      <c r="N418" s="173" t="s">
        <v>38</v>
      </c>
      <c r="O418" s="76"/>
      <c r="P418" s="174">
        <f>O418*H418</f>
        <v>0</v>
      </c>
      <c r="Q418" s="174">
        <v>0</v>
      </c>
      <c r="R418" s="174">
        <f>Q418*H418</f>
        <v>0</v>
      </c>
      <c r="S418" s="174">
        <v>0</v>
      </c>
      <c r="T418" s="17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76" t="s">
        <v>231</v>
      </c>
      <c r="AT418" s="176" t="s">
        <v>129</v>
      </c>
      <c r="AU418" s="176" t="s">
        <v>80</v>
      </c>
      <c r="AY418" s="18" t="s">
        <v>126</v>
      </c>
      <c r="BE418" s="177">
        <f>IF(N418="základní",J418,0)</f>
        <v>0</v>
      </c>
      <c r="BF418" s="177">
        <f>IF(N418="snížená",J418,0)</f>
        <v>0</v>
      </c>
      <c r="BG418" s="177">
        <f>IF(N418="zákl. přenesená",J418,0)</f>
        <v>0</v>
      </c>
      <c r="BH418" s="177">
        <f>IF(N418="sníž. přenesená",J418,0)</f>
        <v>0</v>
      </c>
      <c r="BI418" s="177">
        <f>IF(N418="nulová",J418,0)</f>
        <v>0</v>
      </c>
      <c r="BJ418" s="18" t="s">
        <v>78</v>
      </c>
      <c r="BK418" s="177">
        <f>ROUND(I418*H418,2)</f>
        <v>0</v>
      </c>
      <c r="BL418" s="18" t="s">
        <v>231</v>
      </c>
      <c r="BM418" s="176" t="s">
        <v>684</v>
      </c>
    </row>
    <row r="419" s="2" customFormat="1">
      <c r="A419" s="37"/>
      <c r="B419" s="38"/>
      <c r="C419" s="37"/>
      <c r="D419" s="178" t="s">
        <v>136</v>
      </c>
      <c r="E419" s="37"/>
      <c r="F419" s="179" t="s">
        <v>685</v>
      </c>
      <c r="G419" s="37"/>
      <c r="H419" s="37"/>
      <c r="I419" s="180"/>
      <c r="J419" s="37"/>
      <c r="K419" s="37"/>
      <c r="L419" s="38"/>
      <c r="M419" s="181"/>
      <c r="N419" s="182"/>
      <c r="O419" s="76"/>
      <c r="P419" s="76"/>
      <c r="Q419" s="76"/>
      <c r="R419" s="76"/>
      <c r="S419" s="76"/>
      <c r="T419" s="7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8" t="s">
        <v>136</v>
      </c>
      <c r="AU419" s="18" t="s">
        <v>80</v>
      </c>
    </row>
    <row r="420" s="2" customFormat="1">
      <c r="A420" s="37"/>
      <c r="B420" s="38"/>
      <c r="C420" s="37"/>
      <c r="D420" s="183" t="s">
        <v>138</v>
      </c>
      <c r="E420" s="37"/>
      <c r="F420" s="184" t="s">
        <v>686</v>
      </c>
      <c r="G420" s="37"/>
      <c r="H420" s="37"/>
      <c r="I420" s="180"/>
      <c r="J420" s="37"/>
      <c r="K420" s="37"/>
      <c r="L420" s="38"/>
      <c r="M420" s="181"/>
      <c r="N420" s="182"/>
      <c r="O420" s="76"/>
      <c r="P420" s="76"/>
      <c r="Q420" s="76"/>
      <c r="R420" s="76"/>
      <c r="S420" s="76"/>
      <c r="T420" s="7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8" t="s">
        <v>138</v>
      </c>
      <c r="AU420" s="18" t="s">
        <v>80</v>
      </c>
    </row>
    <row r="421" s="2" customFormat="1" ht="16.5" customHeight="1">
      <c r="A421" s="37"/>
      <c r="B421" s="164"/>
      <c r="C421" s="193" t="s">
        <v>687</v>
      </c>
      <c r="D421" s="193" t="s">
        <v>175</v>
      </c>
      <c r="E421" s="194" t="s">
        <v>688</v>
      </c>
      <c r="F421" s="195" t="s">
        <v>689</v>
      </c>
      <c r="G421" s="196" t="s">
        <v>151</v>
      </c>
      <c r="H421" s="197">
        <v>1</v>
      </c>
      <c r="I421" s="198"/>
      <c r="J421" s="199">
        <f>ROUND(I421*H421,2)</f>
        <v>0</v>
      </c>
      <c r="K421" s="195" t="s">
        <v>133</v>
      </c>
      <c r="L421" s="200"/>
      <c r="M421" s="201" t="s">
        <v>1</v>
      </c>
      <c r="N421" s="202" t="s">
        <v>38</v>
      </c>
      <c r="O421" s="76"/>
      <c r="P421" s="174">
        <f>O421*H421</f>
        <v>0</v>
      </c>
      <c r="Q421" s="174">
        <v>0.00014999999999999999</v>
      </c>
      <c r="R421" s="174">
        <f>Q421*H421</f>
        <v>0.00014999999999999999</v>
      </c>
      <c r="S421" s="174">
        <v>0</v>
      </c>
      <c r="T421" s="175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76" t="s">
        <v>341</v>
      </c>
      <c r="AT421" s="176" t="s">
        <v>175</v>
      </c>
      <c r="AU421" s="176" t="s">
        <v>80</v>
      </c>
      <c r="AY421" s="18" t="s">
        <v>126</v>
      </c>
      <c r="BE421" s="177">
        <f>IF(N421="základní",J421,0)</f>
        <v>0</v>
      </c>
      <c r="BF421" s="177">
        <f>IF(N421="snížená",J421,0)</f>
        <v>0</v>
      </c>
      <c r="BG421" s="177">
        <f>IF(N421="zákl. přenesená",J421,0)</f>
        <v>0</v>
      </c>
      <c r="BH421" s="177">
        <f>IF(N421="sníž. přenesená",J421,0)</f>
        <v>0</v>
      </c>
      <c r="BI421" s="177">
        <f>IF(N421="nulová",J421,0)</f>
        <v>0</v>
      </c>
      <c r="BJ421" s="18" t="s">
        <v>78</v>
      </c>
      <c r="BK421" s="177">
        <f>ROUND(I421*H421,2)</f>
        <v>0</v>
      </c>
      <c r="BL421" s="18" t="s">
        <v>231</v>
      </c>
      <c r="BM421" s="176" t="s">
        <v>690</v>
      </c>
    </row>
    <row r="422" s="2" customFormat="1">
      <c r="A422" s="37"/>
      <c r="B422" s="38"/>
      <c r="C422" s="37"/>
      <c r="D422" s="178" t="s">
        <v>136</v>
      </c>
      <c r="E422" s="37"/>
      <c r="F422" s="179" t="s">
        <v>689</v>
      </c>
      <c r="G422" s="37"/>
      <c r="H422" s="37"/>
      <c r="I422" s="180"/>
      <c r="J422" s="37"/>
      <c r="K422" s="37"/>
      <c r="L422" s="38"/>
      <c r="M422" s="181"/>
      <c r="N422" s="182"/>
      <c r="O422" s="76"/>
      <c r="P422" s="76"/>
      <c r="Q422" s="76"/>
      <c r="R422" s="76"/>
      <c r="S422" s="76"/>
      <c r="T422" s="7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8" t="s">
        <v>136</v>
      </c>
      <c r="AU422" s="18" t="s">
        <v>80</v>
      </c>
    </row>
    <row r="423" s="2" customFormat="1" ht="24.15" customHeight="1">
      <c r="A423" s="37"/>
      <c r="B423" s="164"/>
      <c r="C423" s="165" t="s">
        <v>691</v>
      </c>
      <c r="D423" s="165" t="s">
        <v>129</v>
      </c>
      <c r="E423" s="166" t="s">
        <v>692</v>
      </c>
      <c r="F423" s="167" t="s">
        <v>693</v>
      </c>
      <c r="G423" s="168" t="s">
        <v>207</v>
      </c>
      <c r="H423" s="169">
        <v>6</v>
      </c>
      <c r="I423" s="170"/>
      <c r="J423" s="171">
        <f>ROUND(I423*H423,2)</f>
        <v>0</v>
      </c>
      <c r="K423" s="167" t="s">
        <v>133</v>
      </c>
      <c r="L423" s="38"/>
      <c r="M423" s="172" t="s">
        <v>1</v>
      </c>
      <c r="N423" s="173" t="s">
        <v>38</v>
      </c>
      <c r="O423" s="76"/>
      <c r="P423" s="174">
        <f>O423*H423</f>
        <v>0</v>
      </c>
      <c r="Q423" s="174">
        <v>0</v>
      </c>
      <c r="R423" s="174">
        <f>Q423*H423</f>
        <v>0</v>
      </c>
      <c r="S423" s="174">
        <v>0</v>
      </c>
      <c r="T423" s="17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76" t="s">
        <v>231</v>
      </c>
      <c r="AT423" s="176" t="s">
        <v>129</v>
      </c>
      <c r="AU423" s="176" t="s">
        <v>80</v>
      </c>
      <c r="AY423" s="18" t="s">
        <v>126</v>
      </c>
      <c r="BE423" s="177">
        <f>IF(N423="základní",J423,0)</f>
        <v>0</v>
      </c>
      <c r="BF423" s="177">
        <f>IF(N423="snížená",J423,0)</f>
        <v>0</v>
      </c>
      <c r="BG423" s="177">
        <f>IF(N423="zákl. přenesená",J423,0)</f>
        <v>0</v>
      </c>
      <c r="BH423" s="177">
        <f>IF(N423="sníž. přenesená",J423,0)</f>
        <v>0</v>
      </c>
      <c r="BI423" s="177">
        <f>IF(N423="nulová",J423,0)</f>
        <v>0</v>
      </c>
      <c r="BJ423" s="18" t="s">
        <v>78</v>
      </c>
      <c r="BK423" s="177">
        <f>ROUND(I423*H423,2)</f>
        <v>0</v>
      </c>
      <c r="BL423" s="18" t="s">
        <v>231</v>
      </c>
      <c r="BM423" s="176" t="s">
        <v>694</v>
      </c>
    </row>
    <row r="424" s="2" customFormat="1">
      <c r="A424" s="37"/>
      <c r="B424" s="38"/>
      <c r="C424" s="37"/>
      <c r="D424" s="178" t="s">
        <v>136</v>
      </c>
      <c r="E424" s="37"/>
      <c r="F424" s="179" t="s">
        <v>695</v>
      </c>
      <c r="G424" s="37"/>
      <c r="H424" s="37"/>
      <c r="I424" s="180"/>
      <c r="J424" s="37"/>
      <c r="K424" s="37"/>
      <c r="L424" s="38"/>
      <c r="M424" s="181"/>
      <c r="N424" s="182"/>
      <c r="O424" s="76"/>
      <c r="P424" s="76"/>
      <c r="Q424" s="76"/>
      <c r="R424" s="76"/>
      <c r="S424" s="76"/>
      <c r="T424" s="7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8" t="s">
        <v>136</v>
      </c>
      <c r="AU424" s="18" t="s">
        <v>80</v>
      </c>
    </row>
    <row r="425" s="2" customFormat="1">
      <c r="A425" s="37"/>
      <c r="B425" s="38"/>
      <c r="C425" s="37"/>
      <c r="D425" s="183" t="s">
        <v>138</v>
      </c>
      <c r="E425" s="37"/>
      <c r="F425" s="184" t="s">
        <v>696</v>
      </c>
      <c r="G425" s="37"/>
      <c r="H425" s="37"/>
      <c r="I425" s="180"/>
      <c r="J425" s="37"/>
      <c r="K425" s="37"/>
      <c r="L425" s="38"/>
      <c r="M425" s="181"/>
      <c r="N425" s="182"/>
      <c r="O425" s="76"/>
      <c r="P425" s="76"/>
      <c r="Q425" s="76"/>
      <c r="R425" s="76"/>
      <c r="S425" s="76"/>
      <c r="T425" s="7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8" t="s">
        <v>138</v>
      </c>
      <c r="AU425" s="18" t="s">
        <v>80</v>
      </c>
    </row>
    <row r="426" s="2" customFormat="1" ht="16.5" customHeight="1">
      <c r="A426" s="37"/>
      <c r="B426" s="164"/>
      <c r="C426" s="193" t="s">
        <v>697</v>
      </c>
      <c r="D426" s="193" t="s">
        <v>175</v>
      </c>
      <c r="E426" s="194" t="s">
        <v>698</v>
      </c>
      <c r="F426" s="195" t="s">
        <v>699</v>
      </c>
      <c r="G426" s="196" t="s">
        <v>207</v>
      </c>
      <c r="H426" s="197">
        <v>7.2000000000000002</v>
      </c>
      <c r="I426" s="198"/>
      <c r="J426" s="199">
        <f>ROUND(I426*H426,2)</f>
        <v>0</v>
      </c>
      <c r="K426" s="195" t="s">
        <v>133</v>
      </c>
      <c r="L426" s="200"/>
      <c r="M426" s="201" t="s">
        <v>1</v>
      </c>
      <c r="N426" s="202" t="s">
        <v>38</v>
      </c>
      <c r="O426" s="76"/>
      <c r="P426" s="174">
        <f>O426*H426</f>
        <v>0</v>
      </c>
      <c r="Q426" s="174">
        <v>0.0011999999999999999</v>
      </c>
      <c r="R426" s="174">
        <f>Q426*H426</f>
        <v>0.0086400000000000001</v>
      </c>
      <c r="S426" s="174">
        <v>0</v>
      </c>
      <c r="T426" s="17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76" t="s">
        <v>341</v>
      </c>
      <c r="AT426" s="176" t="s">
        <v>175</v>
      </c>
      <c r="AU426" s="176" t="s">
        <v>80</v>
      </c>
      <c r="AY426" s="18" t="s">
        <v>126</v>
      </c>
      <c r="BE426" s="177">
        <f>IF(N426="základní",J426,0)</f>
        <v>0</v>
      </c>
      <c r="BF426" s="177">
        <f>IF(N426="snížená",J426,0)</f>
        <v>0</v>
      </c>
      <c r="BG426" s="177">
        <f>IF(N426="zákl. přenesená",J426,0)</f>
        <v>0</v>
      </c>
      <c r="BH426" s="177">
        <f>IF(N426="sníž. přenesená",J426,0)</f>
        <v>0</v>
      </c>
      <c r="BI426" s="177">
        <f>IF(N426="nulová",J426,0)</f>
        <v>0</v>
      </c>
      <c r="BJ426" s="18" t="s">
        <v>78</v>
      </c>
      <c r="BK426" s="177">
        <f>ROUND(I426*H426,2)</f>
        <v>0</v>
      </c>
      <c r="BL426" s="18" t="s">
        <v>231</v>
      </c>
      <c r="BM426" s="176" t="s">
        <v>700</v>
      </c>
    </row>
    <row r="427" s="2" customFormat="1">
      <c r="A427" s="37"/>
      <c r="B427" s="38"/>
      <c r="C427" s="37"/>
      <c r="D427" s="178" t="s">
        <v>136</v>
      </c>
      <c r="E427" s="37"/>
      <c r="F427" s="179" t="s">
        <v>699</v>
      </c>
      <c r="G427" s="37"/>
      <c r="H427" s="37"/>
      <c r="I427" s="180"/>
      <c r="J427" s="37"/>
      <c r="K427" s="37"/>
      <c r="L427" s="38"/>
      <c r="M427" s="181"/>
      <c r="N427" s="182"/>
      <c r="O427" s="76"/>
      <c r="P427" s="76"/>
      <c r="Q427" s="76"/>
      <c r="R427" s="76"/>
      <c r="S427" s="76"/>
      <c r="T427" s="7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8" t="s">
        <v>136</v>
      </c>
      <c r="AU427" s="18" t="s">
        <v>80</v>
      </c>
    </row>
    <row r="428" s="13" customFormat="1">
      <c r="A428" s="13"/>
      <c r="B428" s="185"/>
      <c r="C428" s="13"/>
      <c r="D428" s="178" t="s">
        <v>140</v>
      </c>
      <c r="E428" s="13"/>
      <c r="F428" s="187" t="s">
        <v>701</v>
      </c>
      <c r="G428" s="13"/>
      <c r="H428" s="188">
        <v>7.2000000000000002</v>
      </c>
      <c r="I428" s="189"/>
      <c r="J428" s="13"/>
      <c r="K428" s="13"/>
      <c r="L428" s="185"/>
      <c r="M428" s="190"/>
      <c r="N428" s="191"/>
      <c r="O428" s="191"/>
      <c r="P428" s="191"/>
      <c r="Q428" s="191"/>
      <c r="R428" s="191"/>
      <c r="S428" s="191"/>
      <c r="T428" s="19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6" t="s">
        <v>140</v>
      </c>
      <c r="AU428" s="186" t="s">
        <v>80</v>
      </c>
      <c r="AV428" s="13" t="s">
        <v>80</v>
      </c>
      <c r="AW428" s="13" t="s">
        <v>3</v>
      </c>
      <c r="AX428" s="13" t="s">
        <v>78</v>
      </c>
      <c r="AY428" s="186" t="s">
        <v>126</v>
      </c>
    </row>
    <row r="429" s="12" customFormat="1" ht="22.8" customHeight="1">
      <c r="A429" s="12"/>
      <c r="B429" s="151"/>
      <c r="C429" s="12"/>
      <c r="D429" s="152" t="s">
        <v>72</v>
      </c>
      <c r="E429" s="162" t="s">
        <v>702</v>
      </c>
      <c r="F429" s="162" t="s">
        <v>703</v>
      </c>
      <c r="G429" s="12"/>
      <c r="H429" s="12"/>
      <c r="I429" s="154"/>
      <c r="J429" s="163">
        <f>BK429</f>
        <v>0</v>
      </c>
      <c r="K429" s="12"/>
      <c r="L429" s="151"/>
      <c r="M429" s="156"/>
      <c r="N429" s="157"/>
      <c r="O429" s="157"/>
      <c r="P429" s="158">
        <f>SUM(P430:P455)</f>
        <v>0</v>
      </c>
      <c r="Q429" s="157"/>
      <c r="R429" s="158">
        <f>SUM(R430:R455)</f>
        <v>0.70345450000000009</v>
      </c>
      <c r="S429" s="157"/>
      <c r="T429" s="159">
        <f>SUM(T430:T455)</f>
        <v>1.1293260000000001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52" t="s">
        <v>80</v>
      </c>
      <c r="AT429" s="160" t="s">
        <v>72</v>
      </c>
      <c r="AU429" s="160" t="s">
        <v>78</v>
      </c>
      <c r="AY429" s="152" t="s">
        <v>126</v>
      </c>
      <c r="BK429" s="161">
        <f>SUM(BK430:BK455)</f>
        <v>0</v>
      </c>
    </row>
    <row r="430" s="2" customFormat="1" ht="33" customHeight="1">
      <c r="A430" s="37"/>
      <c r="B430" s="164"/>
      <c r="C430" s="165" t="s">
        <v>704</v>
      </c>
      <c r="D430" s="165" t="s">
        <v>129</v>
      </c>
      <c r="E430" s="166" t="s">
        <v>705</v>
      </c>
      <c r="F430" s="167" t="s">
        <v>706</v>
      </c>
      <c r="G430" s="168" t="s">
        <v>132</v>
      </c>
      <c r="H430" s="169">
        <v>24.690000000000001</v>
      </c>
      <c r="I430" s="170"/>
      <c r="J430" s="171">
        <f>ROUND(I430*H430,2)</f>
        <v>0</v>
      </c>
      <c r="K430" s="167" t="s">
        <v>133</v>
      </c>
      <c r="L430" s="38"/>
      <c r="M430" s="172" t="s">
        <v>1</v>
      </c>
      <c r="N430" s="173" t="s">
        <v>38</v>
      </c>
      <c r="O430" s="76"/>
      <c r="P430" s="174">
        <f>O430*H430</f>
        <v>0</v>
      </c>
      <c r="Q430" s="174">
        <v>0.00125</v>
      </c>
      <c r="R430" s="174">
        <f>Q430*H430</f>
        <v>0.030862500000000001</v>
      </c>
      <c r="S430" s="174">
        <v>0</v>
      </c>
      <c r="T430" s="17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76" t="s">
        <v>231</v>
      </c>
      <c r="AT430" s="176" t="s">
        <v>129</v>
      </c>
      <c r="AU430" s="176" t="s">
        <v>80</v>
      </c>
      <c r="AY430" s="18" t="s">
        <v>126</v>
      </c>
      <c r="BE430" s="177">
        <f>IF(N430="základní",J430,0)</f>
        <v>0</v>
      </c>
      <c r="BF430" s="177">
        <f>IF(N430="snížená",J430,0)</f>
        <v>0</v>
      </c>
      <c r="BG430" s="177">
        <f>IF(N430="zákl. přenesená",J430,0)</f>
        <v>0</v>
      </c>
      <c r="BH430" s="177">
        <f>IF(N430="sníž. přenesená",J430,0)</f>
        <v>0</v>
      </c>
      <c r="BI430" s="177">
        <f>IF(N430="nulová",J430,0)</f>
        <v>0</v>
      </c>
      <c r="BJ430" s="18" t="s">
        <v>78</v>
      </c>
      <c r="BK430" s="177">
        <f>ROUND(I430*H430,2)</f>
        <v>0</v>
      </c>
      <c r="BL430" s="18" t="s">
        <v>231</v>
      </c>
      <c r="BM430" s="176" t="s">
        <v>707</v>
      </c>
    </row>
    <row r="431" s="2" customFormat="1">
      <c r="A431" s="37"/>
      <c r="B431" s="38"/>
      <c r="C431" s="37"/>
      <c r="D431" s="178" t="s">
        <v>136</v>
      </c>
      <c r="E431" s="37"/>
      <c r="F431" s="179" t="s">
        <v>708</v>
      </c>
      <c r="G431" s="37"/>
      <c r="H431" s="37"/>
      <c r="I431" s="180"/>
      <c r="J431" s="37"/>
      <c r="K431" s="37"/>
      <c r="L431" s="38"/>
      <c r="M431" s="181"/>
      <c r="N431" s="182"/>
      <c r="O431" s="76"/>
      <c r="P431" s="76"/>
      <c r="Q431" s="76"/>
      <c r="R431" s="76"/>
      <c r="S431" s="76"/>
      <c r="T431" s="7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8" t="s">
        <v>136</v>
      </c>
      <c r="AU431" s="18" t="s">
        <v>80</v>
      </c>
    </row>
    <row r="432" s="2" customFormat="1">
      <c r="A432" s="37"/>
      <c r="B432" s="38"/>
      <c r="C432" s="37"/>
      <c r="D432" s="183" t="s">
        <v>138</v>
      </c>
      <c r="E432" s="37"/>
      <c r="F432" s="184" t="s">
        <v>709</v>
      </c>
      <c r="G432" s="37"/>
      <c r="H432" s="37"/>
      <c r="I432" s="180"/>
      <c r="J432" s="37"/>
      <c r="K432" s="37"/>
      <c r="L432" s="38"/>
      <c r="M432" s="181"/>
      <c r="N432" s="182"/>
      <c r="O432" s="76"/>
      <c r="P432" s="76"/>
      <c r="Q432" s="76"/>
      <c r="R432" s="76"/>
      <c r="S432" s="76"/>
      <c r="T432" s="7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8" t="s">
        <v>138</v>
      </c>
      <c r="AU432" s="18" t="s">
        <v>80</v>
      </c>
    </row>
    <row r="433" s="13" customFormat="1">
      <c r="A433" s="13"/>
      <c r="B433" s="185"/>
      <c r="C433" s="13"/>
      <c r="D433" s="178" t="s">
        <v>140</v>
      </c>
      <c r="E433" s="186" t="s">
        <v>1</v>
      </c>
      <c r="F433" s="187" t="s">
        <v>710</v>
      </c>
      <c r="G433" s="13"/>
      <c r="H433" s="188">
        <v>24.690000000000001</v>
      </c>
      <c r="I433" s="189"/>
      <c r="J433" s="13"/>
      <c r="K433" s="13"/>
      <c r="L433" s="185"/>
      <c r="M433" s="190"/>
      <c r="N433" s="191"/>
      <c r="O433" s="191"/>
      <c r="P433" s="191"/>
      <c r="Q433" s="191"/>
      <c r="R433" s="191"/>
      <c r="S433" s="191"/>
      <c r="T433" s="19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6" t="s">
        <v>140</v>
      </c>
      <c r="AU433" s="186" t="s">
        <v>80</v>
      </c>
      <c r="AV433" s="13" t="s">
        <v>80</v>
      </c>
      <c r="AW433" s="13" t="s">
        <v>30</v>
      </c>
      <c r="AX433" s="13" t="s">
        <v>78</v>
      </c>
      <c r="AY433" s="186" t="s">
        <v>126</v>
      </c>
    </row>
    <row r="434" s="2" customFormat="1" ht="24.15" customHeight="1">
      <c r="A434" s="37"/>
      <c r="B434" s="164"/>
      <c r="C434" s="193" t="s">
        <v>711</v>
      </c>
      <c r="D434" s="193" t="s">
        <v>175</v>
      </c>
      <c r="E434" s="194" t="s">
        <v>712</v>
      </c>
      <c r="F434" s="195" t="s">
        <v>713</v>
      </c>
      <c r="G434" s="196" t="s">
        <v>132</v>
      </c>
      <c r="H434" s="197">
        <v>15.425000000000001</v>
      </c>
      <c r="I434" s="198"/>
      <c r="J434" s="199">
        <f>ROUND(I434*H434,2)</f>
        <v>0</v>
      </c>
      <c r="K434" s="195" t="s">
        <v>133</v>
      </c>
      <c r="L434" s="200"/>
      <c r="M434" s="201" t="s">
        <v>1</v>
      </c>
      <c r="N434" s="202" t="s">
        <v>38</v>
      </c>
      <c r="O434" s="76"/>
      <c r="P434" s="174">
        <f>O434*H434</f>
        <v>0</v>
      </c>
      <c r="Q434" s="174">
        <v>0.0080000000000000002</v>
      </c>
      <c r="R434" s="174">
        <f>Q434*H434</f>
        <v>0.12340000000000001</v>
      </c>
      <c r="S434" s="174">
        <v>0</v>
      </c>
      <c r="T434" s="17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76" t="s">
        <v>341</v>
      </c>
      <c r="AT434" s="176" t="s">
        <v>175</v>
      </c>
      <c r="AU434" s="176" t="s">
        <v>80</v>
      </c>
      <c r="AY434" s="18" t="s">
        <v>126</v>
      </c>
      <c r="BE434" s="177">
        <f>IF(N434="základní",J434,0)</f>
        <v>0</v>
      </c>
      <c r="BF434" s="177">
        <f>IF(N434="snížená",J434,0)</f>
        <v>0</v>
      </c>
      <c r="BG434" s="177">
        <f>IF(N434="zákl. přenesená",J434,0)</f>
        <v>0</v>
      </c>
      <c r="BH434" s="177">
        <f>IF(N434="sníž. přenesená",J434,0)</f>
        <v>0</v>
      </c>
      <c r="BI434" s="177">
        <f>IF(N434="nulová",J434,0)</f>
        <v>0</v>
      </c>
      <c r="BJ434" s="18" t="s">
        <v>78</v>
      </c>
      <c r="BK434" s="177">
        <f>ROUND(I434*H434,2)</f>
        <v>0</v>
      </c>
      <c r="BL434" s="18" t="s">
        <v>231</v>
      </c>
      <c r="BM434" s="176" t="s">
        <v>714</v>
      </c>
    </row>
    <row r="435" s="2" customFormat="1">
      <c r="A435" s="37"/>
      <c r="B435" s="38"/>
      <c r="C435" s="37"/>
      <c r="D435" s="178" t="s">
        <v>136</v>
      </c>
      <c r="E435" s="37"/>
      <c r="F435" s="179" t="s">
        <v>713</v>
      </c>
      <c r="G435" s="37"/>
      <c r="H435" s="37"/>
      <c r="I435" s="180"/>
      <c r="J435" s="37"/>
      <c r="K435" s="37"/>
      <c r="L435" s="38"/>
      <c r="M435" s="181"/>
      <c r="N435" s="182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136</v>
      </c>
      <c r="AU435" s="18" t="s">
        <v>80</v>
      </c>
    </row>
    <row r="436" s="13" customFormat="1">
      <c r="A436" s="13"/>
      <c r="B436" s="185"/>
      <c r="C436" s="13"/>
      <c r="D436" s="178" t="s">
        <v>140</v>
      </c>
      <c r="E436" s="13"/>
      <c r="F436" s="187" t="s">
        <v>715</v>
      </c>
      <c r="G436" s="13"/>
      <c r="H436" s="188">
        <v>15.425000000000001</v>
      </c>
      <c r="I436" s="189"/>
      <c r="J436" s="13"/>
      <c r="K436" s="13"/>
      <c r="L436" s="185"/>
      <c r="M436" s="190"/>
      <c r="N436" s="191"/>
      <c r="O436" s="191"/>
      <c r="P436" s="191"/>
      <c r="Q436" s="191"/>
      <c r="R436" s="191"/>
      <c r="S436" s="191"/>
      <c r="T436" s="19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6" t="s">
        <v>140</v>
      </c>
      <c r="AU436" s="186" t="s">
        <v>80</v>
      </c>
      <c r="AV436" s="13" t="s">
        <v>80</v>
      </c>
      <c r="AW436" s="13" t="s">
        <v>3</v>
      </c>
      <c r="AX436" s="13" t="s">
        <v>78</v>
      </c>
      <c r="AY436" s="186" t="s">
        <v>126</v>
      </c>
    </row>
    <row r="437" s="2" customFormat="1" ht="21.75" customHeight="1">
      <c r="A437" s="37"/>
      <c r="B437" s="164"/>
      <c r="C437" s="193" t="s">
        <v>716</v>
      </c>
      <c r="D437" s="193" t="s">
        <v>175</v>
      </c>
      <c r="E437" s="194" t="s">
        <v>717</v>
      </c>
      <c r="F437" s="195" t="s">
        <v>718</v>
      </c>
      <c r="G437" s="196" t="s">
        <v>132</v>
      </c>
      <c r="H437" s="197">
        <v>10.5</v>
      </c>
      <c r="I437" s="198"/>
      <c r="J437" s="199">
        <f>ROUND(I437*H437,2)</f>
        <v>0</v>
      </c>
      <c r="K437" s="195" t="s">
        <v>1</v>
      </c>
      <c r="L437" s="200"/>
      <c r="M437" s="201" t="s">
        <v>1</v>
      </c>
      <c r="N437" s="202" t="s">
        <v>38</v>
      </c>
      <c r="O437" s="76"/>
      <c r="P437" s="174">
        <f>O437*H437</f>
        <v>0</v>
      </c>
      <c r="Q437" s="174">
        <v>0.0080000000000000002</v>
      </c>
      <c r="R437" s="174">
        <f>Q437*H437</f>
        <v>0.084000000000000005</v>
      </c>
      <c r="S437" s="174">
        <v>0</v>
      </c>
      <c r="T437" s="175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76" t="s">
        <v>341</v>
      </c>
      <c r="AT437" s="176" t="s">
        <v>175</v>
      </c>
      <c r="AU437" s="176" t="s">
        <v>80</v>
      </c>
      <c r="AY437" s="18" t="s">
        <v>126</v>
      </c>
      <c r="BE437" s="177">
        <f>IF(N437="základní",J437,0)</f>
        <v>0</v>
      </c>
      <c r="BF437" s="177">
        <f>IF(N437="snížená",J437,0)</f>
        <v>0</v>
      </c>
      <c r="BG437" s="177">
        <f>IF(N437="zákl. přenesená",J437,0)</f>
        <v>0</v>
      </c>
      <c r="BH437" s="177">
        <f>IF(N437="sníž. přenesená",J437,0)</f>
        <v>0</v>
      </c>
      <c r="BI437" s="177">
        <f>IF(N437="nulová",J437,0)</f>
        <v>0</v>
      </c>
      <c r="BJ437" s="18" t="s">
        <v>78</v>
      </c>
      <c r="BK437" s="177">
        <f>ROUND(I437*H437,2)</f>
        <v>0</v>
      </c>
      <c r="BL437" s="18" t="s">
        <v>231</v>
      </c>
      <c r="BM437" s="176" t="s">
        <v>719</v>
      </c>
    </row>
    <row r="438" s="2" customFormat="1">
      <c r="A438" s="37"/>
      <c r="B438" s="38"/>
      <c r="C438" s="37"/>
      <c r="D438" s="178" t="s">
        <v>136</v>
      </c>
      <c r="E438" s="37"/>
      <c r="F438" s="179" t="s">
        <v>718</v>
      </c>
      <c r="G438" s="37"/>
      <c r="H438" s="37"/>
      <c r="I438" s="180"/>
      <c r="J438" s="37"/>
      <c r="K438" s="37"/>
      <c r="L438" s="38"/>
      <c r="M438" s="181"/>
      <c r="N438" s="182"/>
      <c r="O438" s="76"/>
      <c r="P438" s="76"/>
      <c r="Q438" s="76"/>
      <c r="R438" s="76"/>
      <c r="S438" s="76"/>
      <c r="T438" s="7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8" t="s">
        <v>136</v>
      </c>
      <c r="AU438" s="18" t="s">
        <v>80</v>
      </c>
    </row>
    <row r="439" s="13" customFormat="1">
      <c r="A439" s="13"/>
      <c r="B439" s="185"/>
      <c r="C439" s="13"/>
      <c r="D439" s="178" t="s">
        <v>140</v>
      </c>
      <c r="E439" s="13"/>
      <c r="F439" s="187" t="s">
        <v>720</v>
      </c>
      <c r="G439" s="13"/>
      <c r="H439" s="188">
        <v>10.5</v>
      </c>
      <c r="I439" s="189"/>
      <c r="J439" s="13"/>
      <c r="K439" s="13"/>
      <c r="L439" s="185"/>
      <c r="M439" s="190"/>
      <c r="N439" s="191"/>
      <c r="O439" s="191"/>
      <c r="P439" s="191"/>
      <c r="Q439" s="191"/>
      <c r="R439" s="191"/>
      <c r="S439" s="191"/>
      <c r="T439" s="19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6" t="s">
        <v>140</v>
      </c>
      <c r="AU439" s="186" t="s">
        <v>80</v>
      </c>
      <c r="AV439" s="13" t="s">
        <v>80</v>
      </c>
      <c r="AW439" s="13" t="s">
        <v>3</v>
      </c>
      <c r="AX439" s="13" t="s">
        <v>78</v>
      </c>
      <c r="AY439" s="186" t="s">
        <v>126</v>
      </c>
    </row>
    <row r="440" s="2" customFormat="1" ht="24.15" customHeight="1">
      <c r="A440" s="37"/>
      <c r="B440" s="164"/>
      <c r="C440" s="165" t="s">
        <v>721</v>
      </c>
      <c r="D440" s="165" t="s">
        <v>129</v>
      </c>
      <c r="E440" s="166" t="s">
        <v>722</v>
      </c>
      <c r="F440" s="167" t="s">
        <v>723</v>
      </c>
      <c r="G440" s="168" t="s">
        <v>132</v>
      </c>
      <c r="H440" s="169">
        <v>22.84</v>
      </c>
      <c r="I440" s="170"/>
      <c r="J440" s="171">
        <f>ROUND(I440*H440,2)</f>
        <v>0</v>
      </c>
      <c r="K440" s="167" t="s">
        <v>133</v>
      </c>
      <c r="L440" s="38"/>
      <c r="M440" s="172" t="s">
        <v>1</v>
      </c>
      <c r="N440" s="173" t="s">
        <v>38</v>
      </c>
      <c r="O440" s="76"/>
      <c r="P440" s="174">
        <f>O440*H440</f>
        <v>0</v>
      </c>
      <c r="Q440" s="174">
        <v>0</v>
      </c>
      <c r="R440" s="174">
        <f>Q440*H440</f>
        <v>0</v>
      </c>
      <c r="S440" s="174">
        <v>0.01065</v>
      </c>
      <c r="T440" s="175">
        <f>S440*H440</f>
        <v>0.24324599999999999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76" t="s">
        <v>231</v>
      </c>
      <c r="AT440" s="176" t="s">
        <v>129</v>
      </c>
      <c r="AU440" s="176" t="s">
        <v>80</v>
      </c>
      <c r="AY440" s="18" t="s">
        <v>126</v>
      </c>
      <c r="BE440" s="177">
        <f>IF(N440="základní",J440,0)</f>
        <v>0</v>
      </c>
      <c r="BF440" s="177">
        <f>IF(N440="snížená",J440,0)</f>
        <v>0</v>
      </c>
      <c r="BG440" s="177">
        <f>IF(N440="zákl. přenesená",J440,0)</f>
        <v>0</v>
      </c>
      <c r="BH440" s="177">
        <f>IF(N440="sníž. přenesená",J440,0)</f>
        <v>0</v>
      </c>
      <c r="BI440" s="177">
        <f>IF(N440="nulová",J440,0)</f>
        <v>0</v>
      </c>
      <c r="BJ440" s="18" t="s">
        <v>78</v>
      </c>
      <c r="BK440" s="177">
        <f>ROUND(I440*H440,2)</f>
        <v>0</v>
      </c>
      <c r="BL440" s="18" t="s">
        <v>231</v>
      </c>
      <c r="BM440" s="176" t="s">
        <v>724</v>
      </c>
    </row>
    <row r="441" s="2" customFormat="1">
      <c r="A441" s="37"/>
      <c r="B441" s="38"/>
      <c r="C441" s="37"/>
      <c r="D441" s="178" t="s">
        <v>136</v>
      </c>
      <c r="E441" s="37"/>
      <c r="F441" s="179" t="s">
        <v>725</v>
      </c>
      <c r="G441" s="37"/>
      <c r="H441" s="37"/>
      <c r="I441" s="180"/>
      <c r="J441" s="37"/>
      <c r="K441" s="37"/>
      <c r="L441" s="38"/>
      <c r="M441" s="181"/>
      <c r="N441" s="182"/>
      <c r="O441" s="76"/>
      <c r="P441" s="76"/>
      <c r="Q441" s="76"/>
      <c r="R441" s="76"/>
      <c r="S441" s="76"/>
      <c r="T441" s="7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8" t="s">
        <v>136</v>
      </c>
      <c r="AU441" s="18" t="s">
        <v>80</v>
      </c>
    </row>
    <row r="442" s="2" customFormat="1">
      <c r="A442" s="37"/>
      <c r="B442" s="38"/>
      <c r="C442" s="37"/>
      <c r="D442" s="183" t="s">
        <v>138</v>
      </c>
      <c r="E442" s="37"/>
      <c r="F442" s="184" t="s">
        <v>726</v>
      </c>
      <c r="G442" s="37"/>
      <c r="H442" s="37"/>
      <c r="I442" s="180"/>
      <c r="J442" s="37"/>
      <c r="K442" s="37"/>
      <c r="L442" s="38"/>
      <c r="M442" s="181"/>
      <c r="N442" s="182"/>
      <c r="O442" s="76"/>
      <c r="P442" s="76"/>
      <c r="Q442" s="76"/>
      <c r="R442" s="76"/>
      <c r="S442" s="76"/>
      <c r="T442" s="7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8" t="s">
        <v>138</v>
      </c>
      <c r="AU442" s="18" t="s">
        <v>80</v>
      </c>
    </row>
    <row r="443" s="13" customFormat="1">
      <c r="A443" s="13"/>
      <c r="B443" s="185"/>
      <c r="C443" s="13"/>
      <c r="D443" s="178" t="s">
        <v>140</v>
      </c>
      <c r="E443" s="186" t="s">
        <v>1</v>
      </c>
      <c r="F443" s="187" t="s">
        <v>727</v>
      </c>
      <c r="G443" s="13"/>
      <c r="H443" s="188">
        <v>22.84</v>
      </c>
      <c r="I443" s="189"/>
      <c r="J443" s="13"/>
      <c r="K443" s="13"/>
      <c r="L443" s="185"/>
      <c r="M443" s="190"/>
      <c r="N443" s="191"/>
      <c r="O443" s="191"/>
      <c r="P443" s="191"/>
      <c r="Q443" s="191"/>
      <c r="R443" s="191"/>
      <c r="S443" s="191"/>
      <c r="T443" s="19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6" t="s">
        <v>140</v>
      </c>
      <c r="AU443" s="186" t="s">
        <v>80</v>
      </c>
      <c r="AV443" s="13" t="s">
        <v>80</v>
      </c>
      <c r="AW443" s="13" t="s">
        <v>30</v>
      </c>
      <c r="AX443" s="13" t="s">
        <v>78</v>
      </c>
      <c r="AY443" s="186" t="s">
        <v>126</v>
      </c>
    </row>
    <row r="444" s="2" customFormat="1" ht="16.5" customHeight="1">
      <c r="A444" s="37"/>
      <c r="B444" s="164"/>
      <c r="C444" s="165" t="s">
        <v>728</v>
      </c>
      <c r="D444" s="165" t="s">
        <v>129</v>
      </c>
      <c r="E444" s="166" t="s">
        <v>729</v>
      </c>
      <c r="F444" s="167" t="s">
        <v>730</v>
      </c>
      <c r="G444" s="168" t="s">
        <v>132</v>
      </c>
      <c r="H444" s="169">
        <v>55.380000000000003</v>
      </c>
      <c r="I444" s="170"/>
      <c r="J444" s="171">
        <f>ROUND(I444*H444,2)</f>
        <v>0</v>
      </c>
      <c r="K444" s="167" t="s">
        <v>133</v>
      </c>
      <c r="L444" s="38"/>
      <c r="M444" s="172" t="s">
        <v>1</v>
      </c>
      <c r="N444" s="173" t="s">
        <v>38</v>
      </c>
      <c r="O444" s="76"/>
      <c r="P444" s="174">
        <f>O444*H444</f>
        <v>0</v>
      </c>
      <c r="Q444" s="174">
        <v>0</v>
      </c>
      <c r="R444" s="174">
        <f>Q444*H444</f>
        <v>0</v>
      </c>
      <c r="S444" s="174">
        <v>0.0080000000000000002</v>
      </c>
      <c r="T444" s="175">
        <f>S444*H444</f>
        <v>0.44304000000000004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76" t="s">
        <v>231</v>
      </c>
      <c r="AT444" s="176" t="s">
        <v>129</v>
      </c>
      <c r="AU444" s="176" t="s">
        <v>80</v>
      </c>
      <c r="AY444" s="18" t="s">
        <v>126</v>
      </c>
      <c r="BE444" s="177">
        <f>IF(N444="základní",J444,0)</f>
        <v>0</v>
      </c>
      <c r="BF444" s="177">
        <f>IF(N444="snížená",J444,0)</f>
        <v>0</v>
      </c>
      <c r="BG444" s="177">
        <f>IF(N444="zákl. přenesená",J444,0)</f>
        <v>0</v>
      </c>
      <c r="BH444" s="177">
        <f>IF(N444="sníž. přenesená",J444,0)</f>
        <v>0</v>
      </c>
      <c r="BI444" s="177">
        <f>IF(N444="nulová",J444,0)</f>
        <v>0</v>
      </c>
      <c r="BJ444" s="18" t="s">
        <v>78</v>
      </c>
      <c r="BK444" s="177">
        <f>ROUND(I444*H444,2)</f>
        <v>0</v>
      </c>
      <c r="BL444" s="18" t="s">
        <v>231</v>
      </c>
      <c r="BM444" s="176" t="s">
        <v>731</v>
      </c>
    </row>
    <row r="445" s="2" customFormat="1">
      <c r="A445" s="37"/>
      <c r="B445" s="38"/>
      <c r="C445" s="37"/>
      <c r="D445" s="178" t="s">
        <v>136</v>
      </c>
      <c r="E445" s="37"/>
      <c r="F445" s="179" t="s">
        <v>732</v>
      </c>
      <c r="G445" s="37"/>
      <c r="H445" s="37"/>
      <c r="I445" s="180"/>
      <c r="J445" s="37"/>
      <c r="K445" s="37"/>
      <c r="L445" s="38"/>
      <c r="M445" s="181"/>
      <c r="N445" s="182"/>
      <c r="O445" s="76"/>
      <c r="P445" s="76"/>
      <c r="Q445" s="76"/>
      <c r="R445" s="76"/>
      <c r="S445" s="76"/>
      <c r="T445" s="7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8" t="s">
        <v>136</v>
      </c>
      <c r="AU445" s="18" t="s">
        <v>80</v>
      </c>
    </row>
    <row r="446" s="2" customFormat="1">
      <c r="A446" s="37"/>
      <c r="B446" s="38"/>
      <c r="C446" s="37"/>
      <c r="D446" s="183" t="s">
        <v>138</v>
      </c>
      <c r="E446" s="37"/>
      <c r="F446" s="184" t="s">
        <v>733</v>
      </c>
      <c r="G446" s="37"/>
      <c r="H446" s="37"/>
      <c r="I446" s="180"/>
      <c r="J446" s="37"/>
      <c r="K446" s="37"/>
      <c r="L446" s="38"/>
      <c r="M446" s="181"/>
      <c r="N446" s="182"/>
      <c r="O446" s="76"/>
      <c r="P446" s="76"/>
      <c r="Q446" s="76"/>
      <c r="R446" s="76"/>
      <c r="S446" s="76"/>
      <c r="T446" s="7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8" t="s">
        <v>138</v>
      </c>
      <c r="AU446" s="18" t="s">
        <v>80</v>
      </c>
    </row>
    <row r="447" s="13" customFormat="1">
      <c r="A447" s="13"/>
      <c r="B447" s="185"/>
      <c r="C447" s="13"/>
      <c r="D447" s="178" t="s">
        <v>140</v>
      </c>
      <c r="E447" s="186" t="s">
        <v>1</v>
      </c>
      <c r="F447" s="187" t="s">
        <v>734</v>
      </c>
      <c r="G447" s="13"/>
      <c r="H447" s="188">
        <v>55.380000000000003</v>
      </c>
      <c r="I447" s="189"/>
      <c r="J447" s="13"/>
      <c r="K447" s="13"/>
      <c r="L447" s="185"/>
      <c r="M447" s="190"/>
      <c r="N447" s="191"/>
      <c r="O447" s="191"/>
      <c r="P447" s="191"/>
      <c r="Q447" s="191"/>
      <c r="R447" s="191"/>
      <c r="S447" s="191"/>
      <c r="T447" s="19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6" t="s">
        <v>140</v>
      </c>
      <c r="AU447" s="186" t="s">
        <v>80</v>
      </c>
      <c r="AV447" s="13" t="s">
        <v>80</v>
      </c>
      <c r="AW447" s="13" t="s">
        <v>30</v>
      </c>
      <c r="AX447" s="13" t="s">
        <v>78</v>
      </c>
      <c r="AY447" s="186" t="s">
        <v>126</v>
      </c>
    </row>
    <row r="448" s="2" customFormat="1" ht="16.5" customHeight="1">
      <c r="A448" s="37"/>
      <c r="B448" s="164"/>
      <c r="C448" s="165" t="s">
        <v>735</v>
      </c>
      <c r="D448" s="165" t="s">
        <v>129</v>
      </c>
      <c r="E448" s="166" t="s">
        <v>736</v>
      </c>
      <c r="F448" s="167" t="s">
        <v>737</v>
      </c>
      <c r="G448" s="168" t="s">
        <v>132</v>
      </c>
      <c r="H448" s="169">
        <v>55.380000000000003</v>
      </c>
      <c r="I448" s="170"/>
      <c r="J448" s="171">
        <f>ROUND(I448*H448,2)</f>
        <v>0</v>
      </c>
      <c r="K448" s="167" t="s">
        <v>1</v>
      </c>
      <c r="L448" s="38"/>
      <c r="M448" s="172" t="s">
        <v>1</v>
      </c>
      <c r="N448" s="173" t="s">
        <v>38</v>
      </c>
      <c r="O448" s="76"/>
      <c r="P448" s="174">
        <f>O448*H448</f>
        <v>0</v>
      </c>
      <c r="Q448" s="174">
        <v>0</v>
      </c>
      <c r="R448" s="174">
        <f>Q448*H448</f>
        <v>0</v>
      </c>
      <c r="S448" s="174">
        <v>0.0080000000000000002</v>
      </c>
      <c r="T448" s="175">
        <f>S448*H448</f>
        <v>0.44304000000000004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76" t="s">
        <v>231</v>
      </c>
      <c r="AT448" s="176" t="s">
        <v>129</v>
      </c>
      <c r="AU448" s="176" t="s">
        <v>80</v>
      </c>
      <c r="AY448" s="18" t="s">
        <v>126</v>
      </c>
      <c r="BE448" s="177">
        <f>IF(N448="základní",J448,0)</f>
        <v>0</v>
      </c>
      <c r="BF448" s="177">
        <f>IF(N448="snížená",J448,0)</f>
        <v>0</v>
      </c>
      <c r="BG448" s="177">
        <f>IF(N448="zákl. přenesená",J448,0)</f>
        <v>0</v>
      </c>
      <c r="BH448" s="177">
        <f>IF(N448="sníž. přenesená",J448,0)</f>
        <v>0</v>
      </c>
      <c r="BI448" s="177">
        <f>IF(N448="nulová",J448,0)</f>
        <v>0</v>
      </c>
      <c r="BJ448" s="18" t="s">
        <v>78</v>
      </c>
      <c r="BK448" s="177">
        <f>ROUND(I448*H448,2)</f>
        <v>0</v>
      </c>
      <c r="BL448" s="18" t="s">
        <v>231</v>
      </c>
      <c r="BM448" s="176" t="s">
        <v>738</v>
      </c>
    </row>
    <row r="449" s="2" customFormat="1">
      <c r="A449" s="37"/>
      <c r="B449" s="38"/>
      <c r="C449" s="37"/>
      <c r="D449" s="178" t="s">
        <v>136</v>
      </c>
      <c r="E449" s="37"/>
      <c r="F449" s="179" t="s">
        <v>737</v>
      </c>
      <c r="G449" s="37"/>
      <c r="H449" s="37"/>
      <c r="I449" s="180"/>
      <c r="J449" s="37"/>
      <c r="K449" s="37"/>
      <c r="L449" s="38"/>
      <c r="M449" s="181"/>
      <c r="N449" s="182"/>
      <c r="O449" s="76"/>
      <c r="P449" s="76"/>
      <c r="Q449" s="76"/>
      <c r="R449" s="76"/>
      <c r="S449" s="76"/>
      <c r="T449" s="7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8" t="s">
        <v>136</v>
      </c>
      <c r="AU449" s="18" t="s">
        <v>80</v>
      </c>
    </row>
    <row r="450" s="2" customFormat="1" ht="21.75" customHeight="1">
      <c r="A450" s="37"/>
      <c r="B450" s="164"/>
      <c r="C450" s="193" t="s">
        <v>739</v>
      </c>
      <c r="D450" s="193" t="s">
        <v>175</v>
      </c>
      <c r="E450" s="194" t="s">
        <v>717</v>
      </c>
      <c r="F450" s="195" t="s">
        <v>718</v>
      </c>
      <c r="G450" s="196" t="s">
        <v>132</v>
      </c>
      <c r="H450" s="197">
        <v>58.149000000000001</v>
      </c>
      <c r="I450" s="198"/>
      <c r="J450" s="199">
        <f>ROUND(I450*H450,2)</f>
        <v>0</v>
      </c>
      <c r="K450" s="195" t="s">
        <v>1</v>
      </c>
      <c r="L450" s="200"/>
      <c r="M450" s="201" t="s">
        <v>1</v>
      </c>
      <c r="N450" s="202" t="s">
        <v>38</v>
      </c>
      <c r="O450" s="76"/>
      <c r="P450" s="174">
        <f>O450*H450</f>
        <v>0</v>
      </c>
      <c r="Q450" s="174">
        <v>0.0080000000000000002</v>
      </c>
      <c r="R450" s="174">
        <f>Q450*H450</f>
        <v>0.46519199999999999</v>
      </c>
      <c r="S450" s="174">
        <v>0</v>
      </c>
      <c r="T450" s="175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76" t="s">
        <v>341</v>
      </c>
      <c r="AT450" s="176" t="s">
        <v>175</v>
      </c>
      <c r="AU450" s="176" t="s">
        <v>80</v>
      </c>
      <c r="AY450" s="18" t="s">
        <v>126</v>
      </c>
      <c r="BE450" s="177">
        <f>IF(N450="základní",J450,0)</f>
        <v>0</v>
      </c>
      <c r="BF450" s="177">
        <f>IF(N450="snížená",J450,0)</f>
        <v>0</v>
      </c>
      <c r="BG450" s="177">
        <f>IF(N450="zákl. přenesená",J450,0)</f>
        <v>0</v>
      </c>
      <c r="BH450" s="177">
        <f>IF(N450="sníž. přenesená",J450,0)</f>
        <v>0</v>
      </c>
      <c r="BI450" s="177">
        <f>IF(N450="nulová",J450,0)</f>
        <v>0</v>
      </c>
      <c r="BJ450" s="18" t="s">
        <v>78</v>
      </c>
      <c r="BK450" s="177">
        <f>ROUND(I450*H450,2)</f>
        <v>0</v>
      </c>
      <c r="BL450" s="18" t="s">
        <v>231</v>
      </c>
      <c r="BM450" s="176" t="s">
        <v>740</v>
      </c>
    </row>
    <row r="451" s="2" customFormat="1">
      <c r="A451" s="37"/>
      <c r="B451" s="38"/>
      <c r="C451" s="37"/>
      <c r="D451" s="178" t="s">
        <v>136</v>
      </c>
      <c r="E451" s="37"/>
      <c r="F451" s="179" t="s">
        <v>718</v>
      </c>
      <c r="G451" s="37"/>
      <c r="H451" s="37"/>
      <c r="I451" s="180"/>
      <c r="J451" s="37"/>
      <c r="K451" s="37"/>
      <c r="L451" s="38"/>
      <c r="M451" s="181"/>
      <c r="N451" s="182"/>
      <c r="O451" s="76"/>
      <c r="P451" s="76"/>
      <c r="Q451" s="76"/>
      <c r="R451" s="76"/>
      <c r="S451" s="76"/>
      <c r="T451" s="7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8" t="s">
        <v>136</v>
      </c>
      <c r="AU451" s="18" t="s">
        <v>80</v>
      </c>
    </row>
    <row r="452" s="13" customFormat="1">
      <c r="A452" s="13"/>
      <c r="B452" s="185"/>
      <c r="C452" s="13"/>
      <c r="D452" s="178" t="s">
        <v>140</v>
      </c>
      <c r="E452" s="13"/>
      <c r="F452" s="187" t="s">
        <v>741</v>
      </c>
      <c r="G452" s="13"/>
      <c r="H452" s="188">
        <v>58.149000000000001</v>
      </c>
      <c r="I452" s="189"/>
      <c r="J452" s="13"/>
      <c r="K452" s="13"/>
      <c r="L452" s="185"/>
      <c r="M452" s="190"/>
      <c r="N452" s="191"/>
      <c r="O452" s="191"/>
      <c r="P452" s="191"/>
      <c r="Q452" s="191"/>
      <c r="R452" s="191"/>
      <c r="S452" s="191"/>
      <c r="T452" s="19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6" t="s">
        <v>140</v>
      </c>
      <c r="AU452" s="186" t="s">
        <v>80</v>
      </c>
      <c r="AV452" s="13" t="s">
        <v>80</v>
      </c>
      <c r="AW452" s="13" t="s">
        <v>3</v>
      </c>
      <c r="AX452" s="13" t="s">
        <v>78</v>
      </c>
      <c r="AY452" s="186" t="s">
        <v>126</v>
      </c>
    </row>
    <row r="453" s="2" customFormat="1" ht="24.15" customHeight="1">
      <c r="A453" s="37"/>
      <c r="B453" s="164"/>
      <c r="C453" s="165" t="s">
        <v>742</v>
      </c>
      <c r="D453" s="165" t="s">
        <v>129</v>
      </c>
      <c r="E453" s="166" t="s">
        <v>743</v>
      </c>
      <c r="F453" s="167" t="s">
        <v>744</v>
      </c>
      <c r="G453" s="168" t="s">
        <v>291</v>
      </c>
      <c r="H453" s="203"/>
      <c r="I453" s="170"/>
      <c r="J453" s="171">
        <f>ROUND(I453*H453,2)</f>
        <v>0</v>
      </c>
      <c r="K453" s="167" t="s">
        <v>133</v>
      </c>
      <c r="L453" s="38"/>
      <c r="M453" s="172" t="s">
        <v>1</v>
      </c>
      <c r="N453" s="173" t="s">
        <v>38</v>
      </c>
      <c r="O453" s="76"/>
      <c r="P453" s="174">
        <f>O453*H453</f>
        <v>0</v>
      </c>
      <c r="Q453" s="174">
        <v>0</v>
      </c>
      <c r="R453" s="174">
        <f>Q453*H453</f>
        <v>0</v>
      </c>
      <c r="S453" s="174">
        <v>0</v>
      </c>
      <c r="T453" s="17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76" t="s">
        <v>231</v>
      </c>
      <c r="AT453" s="176" t="s">
        <v>129</v>
      </c>
      <c r="AU453" s="176" t="s">
        <v>80</v>
      </c>
      <c r="AY453" s="18" t="s">
        <v>126</v>
      </c>
      <c r="BE453" s="177">
        <f>IF(N453="základní",J453,0)</f>
        <v>0</v>
      </c>
      <c r="BF453" s="177">
        <f>IF(N453="snížená",J453,0)</f>
        <v>0</v>
      </c>
      <c r="BG453" s="177">
        <f>IF(N453="zákl. přenesená",J453,0)</f>
        <v>0</v>
      </c>
      <c r="BH453" s="177">
        <f>IF(N453="sníž. přenesená",J453,0)</f>
        <v>0</v>
      </c>
      <c r="BI453" s="177">
        <f>IF(N453="nulová",J453,0)</f>
        <v>0</v>
      </c>
      <c r="BJ453" s="18" t="s">
        <v>78</v>
      </c>
      <c r="BK453" s="177">
        <f>ROUND(I453*H453,2)</f>
        <v>0</v>
      </c>
      <c r="BL453" s="18" t="s">
        <v>231</v>
      </c>
      <c r="BM453" s="176" t="s">
        <v>745</v>
      </c>
    </row>
    <row r="454" s="2" customFormat="1">
      <c r="A454" s="37"/>
      <c r="B454" s="38"/>
      <c r="C454" s="37"/>
      <c r="D454" s="178" t="s">
        <v>136</v>
      </c>
      <c r="E454" s="37"/>
      <c r="F454" s="179" t="s">
        <v>746</v>
      </c>
      <c r="G454" s="37"/>
      <c r="H454" s="37"/>
      <c r="I454" s="180"/>
      <c r="J454" s="37"/>
      <c r="K454" s="37"/>
      <c r="L454" s="38"/>
      <c r="M454" s="181"/>
      <c r="N454" s="182"/>
      <c r="O454" s="76"/>
      <c r="P454" s="76"/>
      <c r="Q454" s="76"/>
      <c r="R454" s="76"/>
      <c r="S454" s="76"/>
      <c r="T454" s="7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8" t="s">
        <v>136</v>
      </c>
      <c r="AU454" s="18" t="s">
        <v>80</v>
      </c>
    </row>
    <row r="455" s="2" customFormat="1">
      <c r="A455" s="37"/>
      <c r="B455" s="38"/>
      <c r="C455" s="37"/>
      <c r="D455" s="183" t="s">
        <v>138</v>
      </c>
      <c r="E455" s="37"/>
      <c r="F455" s="184" t="s">
        <v>747</v>
      </c>
      <c r="G455" s="37"/>
      <c r="H455" s="37"/>
      <c r="I455" s="180"/>
      <c r="J455" s="37"/>
      <c r="K455" s="37"/>
      <c r="L455" s="38"/>
      <c r="M455" s="181"/>
      <c r="N455" s="182"/>
      <c r="O455" s="76"/>
      <c r="P455" s="76"/>
      <c r="Q455" s="76"/>
      <c r="R455" s="76"/>
      <c r="S455" s="76"/>
      <c r="T455" s="7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8" t="s">
        <v>138</v>
      </c>
      <c r="AU455" s="18" t="s">
        <v>80</v>
      </c>
    </row>
    <row r="456" s="12" customFormat="1" ht="22.8" customHeight="1">
      <c r="A456" s="12"/>
      <c r="B456" s="151"/>
      <c r="C456" s="12"/>
      <c r="D456" s="152" t="s">
        <v>72</v>
      </c>
      <c r="E456" s="162" t="s">
        <v>748</v>
      </c>
      <c r="F456" s="162" t="s">
        <v>749</v>
      </c>
      <c r="G456" s="12"/>
      <c r="H456" s="12"/>
      <c r="I456" s="154"/>
      <c r="J456" s="163">
        <f>BK456</f>
        <v>0</v>
      </c>
      <c r="K456" s="12"/>
      <c r="L456" s="151"/>
      <c r="M456" s="156"/>
      <c r="N456" s="157"/>
      <c r="O456" s="157"/>
      <c r="P456" s="158">
        <f>SUM(P457:P526)</f>
        <v>0</v>
      </c>
      <c r="Q456" s="157"/>
      <c r="R456" s="158">
        <f>SUM(R457:R526)</f>
        <v>0.22888199999999997</v>
      </c>
      <c r="S456" s="157"/>
      <c r="T456" s="159">
        <f>SUM(T457:T526)</f>
        <v>0.123432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52" t="s">
        <v>80</v>
      </c>
      <c r="AT456" s="160" t="s">
        <v>72</v>
      </c>
      <c r="AU456" s="160" t="s">
        <v>78</v>
      </c>
      <c r="AY456" s="152" t="s">
        <v>126</v>
      </c>
      <c r="BK456" s="161">
        <f>SUM(BK457:BK526)</f>
        <v>0</v>
      </c>
    </row>
    <row r="457" s="2" customFormat="1" ht="24.15" customHeight="1">
      <c r="A457" s="37"/>
      <c r="B457" s="164"/>
      <c r="C457" s="165" t="s">
        <v>750</v>
      </c>
      <c r="D457" s="165" t="s">
        <v>129</v>
      </c>
      <c r="E457" s="166" t="s">
        <v>751</v>
      </c>
      <c r="F457" s="167" t="s">
        <v>752</v>
      </c>
      <c r="G457" s="168" t="s">
        <v>151</v>
      </c>
      <c r="H457" s="169">
        <v>1</v>
      </c>
      <c r="I457" s="170"/>
      <c r="J457" s="171">
        <f>ROUND(I457*H457,2)</f>
        <v>0</v>
      </c>
      <c r="K457" s="167" t="s">
        <v>133</v>
      </c>
      <c r="L457" s="38"/>
      <c r="M457" s="172" t="s">
        <v>1</v>
      </c>
      <c r="N457" s="173" t="s">
        <v>38</v>
      </c>
      <c r="O457" s="76"/>
      <c r="P457" s="174">
        <f>O457*H457</f>
        <v>0</v>
      </c>
      <c r="Q457" s="174">
        <v>0</v>
      </c>
      <c r="R457" s="174">
        <f>Q457*H457</f>
        <v>0</v>
      </c>
      <c r="S457" s="174">
        <v>0</v>
      </c>
      <c r="T457" s="175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76" t="s">
        <v>134</v>
      </c>
      <c r="AT457" s="176" t="s">
        <v>129</v>
      </c>
      <c r="AU457" s="176" t="s">
        <v>80</v>
      </c>
      <c r="AY457" s="18" t="s">
        <v>126</v>
      </c>
      <c r="BE457" s="177">
        <f>IF(N457="základní",J457,0)</f>
        <v>0</v>
      </c>
      <c r="BF457" s="177">
        <f>IF(N457="snížená",J457,0)</f>
        <v>0</v>
      </c>
      <c r="BG457" s="177">
        <f>IF(N457="zákl. přenesená",J457,0)</f>
        <v>0</v>
      </c>
      <c r="BH457" s="177">
        <f>IF(N457="sníž. přenesená",J457,0)</f>
        <v>0</v>
      </c>
      <c r="BI457" s="177">
        <f>IF(N457="nulová",J457,0)</f>
        <v>0</v>
      </c>
      <c r="BJ457" s="18" t="s">
        <v>78</v>
      </c>
      <c r="BK457" s="177">
        <f>ROUND(I457*H457,2)</f>
        <v>0</v>
      </c>
      <c r="BL457" s="18" t="s">
        <v>134</v>
      </c>
      <c r="BM457" s="176" t="s">
        <v>753</v>
      </c>
    </row>
    <row r="458" s="2" customFormat="1">
      <c r="A458" s="37"/>
      <c r="B458" s="38"/>
      <c r="C458" s="37"/>
      <c r="D458" s="178" t="s">
        <v>136</v>
      </c>
      <c r="E458" s="37"/>
      <c r="F458" s="179" t="s">
        <v>754</v>
      </c>
      <c r="G458" s="37"/>
      <c r="H458" s="37"/>
      <c r="I458" s="180"/>
      <c r="J458" s="37"/>
      <c r="K458" s="37"/>
      <c r="L458" s="38"/>
      <c r="M458" s="181"/>
      <c r="N458" s="182"/>
      <c r="O458" s="76"/>
      <c r="P458" s="76"/>
      <c r="Q458" s="76"/>
      <c r="R458" s="76"/>
      <c r="S458" s="76"/>
      <c r="T458" s="7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8" t="s">
        <v>136</v>
      </c>
      <c r="AU458" s="18" t="s">
        <v>80</v>
      </c>
    </row>
    <row r="459" s="2" customFormat="1">
      <c r="A459" s="37"/>
      <c r="B459" s="38"/>
      <c r="C459" s="37"/>
      <c r="D459" s="183" t="s">
        <v>138</v>
      </c>
      <c r="E459" s="37"/>
      <c r="F459" s="184" t="s">
        <v>755</v>
      </c>
      <c r="G459" s="37"/>
      <c r="H459" s="37"/>
      <c r="I459" s="180"/>
      <c r="J459" s="37"/>
      <c r="K459" s="37"/>
      <c r="L459" s="38"/>
      <c r="M459" s="181"/>
      <c r="N459" s="182"/>
      <c r="O459" s="76"/>
      <c r="P459" s="76"/>
      <c r="Q459" s="76"/>
      <c r="R459" s="76"/>
      <c r="S459" s="76"/>
      <c r="T459" s="7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8" t="s">
        <v>138</v>
      </c>
      <c r="AU459" s="18" t="s">
        <v>80</v>
      </c>
    </row>
    <row r="460" s="2" customFormat="1" ht="24.15" customHeight="1">
      <c r="A460" s="37"/>
      <c r="B460" s="164"/>
      <c r="C460" s="193" t="s">
        <v>756</v>
      </c>
      <c r="D460" s="193" t="s">
        <v>175</v>
      </c>
      <c r="E460" s="194" t="s">
        <v>757</v>
      </c>
      <c r="F460" s="195" t="s">
        <v>758</v>
      </c>
      <c r="G460" s="196" t="s">
        <v>151</v>
      </c>
      <c r="H460" s="197">
        <v>1</v>
      </c>
      <c r="I460" s="198"/>
      <c r="J460" s="199">
        <f>ROUND(I460*H460,2)</f>
        <v>0</v>
      </c>
      <c r="K460" s="195" t="s">
        <v>133</v>
      </c>
      <c r="L460" s="200"/>
      <c r="M460" s="201" t="s">
        <v>1</v>
      </c>
      <c r="N460" s="202" t="s">
        <v>38</v>
      </c>
      <c r="O460" s="76"/>
      <c r="P460" s="174">
        <f>O460*H460</f>
        <v>0</v>
      </c>
      <c r="Q460" s="174">
        <v>0.0195</v>
      </c>
      <c r="R460" s="174">
        <f>Q460*H460</f>
        <v>0.0195</v>
      </c>
      <c r="S460" s="174">
        <v>0</v>
      </c>
      <c r="T460" s="175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76" t="s">
        <v>178</v>
      </c>
      <c r="AT460" s="176" t="s">
        <v>175</v>
      </c>
      <c r="AU460" s="176" t="s">
        <v>80</v>
      </c>
      <c r="AY460" s="18" t="s">
        <v>126</v>
      </c>
      <c r="BE460" s="177">
        <f>IF(N460="základní",J460,0)</f>
        <v>0</v>
      </c>
      <c r="BF460" s="177">
        <f>IF(N460="snížená",J460,0)</f>
        <v>0</v>
      </c>
      <c r="BG460" s="177">
        <f>IF(N460="zákl. přenesená",J460,0)</f>
        <v>0</v>
      </c>
      <c r="BH460" s="177">
        <f>IF(N460="sníž. přenesená",J460,0)</f>
        <v>0</v>
      </c>
      <c r="BI460" s="177">
        <f>IF(N460="nulová",J460,0)</f>
        <v>0</v>
      </c>
      <c r="BJ460" s="18" t="s">
        <v>78</v>
      </c>
      <c r="BK460" s="177">
        <f>ROUND(I460*H460,2)</f>
        <v>0</v>
      </c>
      <c r="BL460" s="18" t="s">
        <v>134</v>
      </c>
      <c r="BM460" s="176" t="s">
        <v>759</v>
      </c>
    </row>
    <row r="461" s="2" customFormat="1">
      <c r="A461" s="37"/>
      <c r="B461" s="38"/>
      <c r="C461" s="37"/>
      <c r="D461" s="178" t="s">
        <v>136</v>
      </c>
      <c r="E461" s="37"/>
      <c r="F461" s="179" t="s">
        <v>758</v>
      </c>
      <c r="G461" s="37"/>
      <c r="H461" s="37"/>
      <c r="I461" s="180"/>
      <c r="J461" s="37"/>
      <c r="K461" s="37"/>
      <c r="L461" s="38"/>
      <c r="M461" s="181"/>
      <c r="N461" s="182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136</v>
      </c>
      <c r="AU461" s="18" t="s">
        <v>80</v>
      </c>
    </row>
    <row r="462" s="2" customFormat="1" ht="24.15" customHeight="1">
      <c r="A462" s="37"/>
      <c r="B462" s="164"/>
      <c r="C462" s="165" t="s">
        <v>760</v>
      </c>
      <c r="D462" s="165" t="s">
        <v>129</v>
      </c>
      <c r="E462" s="166" t="s">
        <v>761</v>
      </c>
      <c r="F462" s="167" t="s">
        <v>762</v>
      </c>
      <c r="G462" s="168" t="s">
        <v>151</v>
      </c>
      <c r="H462" s="169">
        <v>2</v>
      </c>
      <c r="I462" s="170"/>
      <c r="J462" s="171">
        <f>ROUND(I462*H462,2)</f>
        <v>0</v>
      </c>
      <c r="K462" s="167" t="s">
        <v>133</v>
      </c>
      <c r="L462" s="38"/>
      <c r="M462" s="172" t="s">
        <v>1</v>
      </c>
      <c r="N462" s="173" t="s">
        <v>38</v>
      </c>
      <c r="O462" s="76"/>
      <c r="P462" s="174">
        <f>O462*H462</f>
        <v>0</v>
      </c>
      <c r="Q462" s="174">
        <v>0</v>
      </c>
      <c r="R462" s="174">
        <f>Q462*H462</f>
        <v>0</v>
      </c>
      <c r="S462" s="174">
        <v>0</v>
      </c>
      <c r="T462" s="175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76" t="s">
        <v>231</v>
      </c>
      <c r="AT462" s="176" t="s">
        <v>129</v>
      </c>
      <c r="AU462" s="176" t="s">
        <v>80</v>
      </c>
      <c r="AY462" s="18" t="s">
        <v>126</v>
      </c>
      <c r="BE462" s="177">
        <f>IF(N462="základní",J462,0)</f>
        <v>0</v>
      </c>
      <c r="BF462" s="177">
        <f>IF(N462="snížená",J462,0)</f>
        <v>0</v>
      </c>
      <c r="BG462" s="177">
        <f>IF(N462="zákl. přenesená",J462,0)</f>
        <v>0</v>
      </c>
      <c r="BH462" s="177">
        <f>IF(N462="sníž. přenesená",J462,0)</f>
        <v>0</v>
      </c>
      <c r="BI462" s="177">
        <f>IF(N462="nulová",J462,0)</f>
        <v>0</v>
      </c>
      <c r="BJ462" s="18" t="s">
        <v>78</v>
      </c>
      <c r="BK462" s="177">
        <f>ROUND(I462*H462,2)</f>
        <v>0</v>
      </c>
      <c r="BL462" s="18" t="s">
        <v>231</v>
      </c>
      <c r="BM462" s="176" t="s">
        <v>763</v>
      </c>
    </row>
    <row r="463" s="2" customFormat="1">
      <c r="A463" s="37"/>
      <c r="B463" s="38"/>
      <c r="C463" s="37"/>
      <c r="D463" s="178" t="s">
        <v>136</v>
      </c>
      <c r="E463" s="37"/>
      <c r="F463" s="179" t="s">
        <v>764</v>
      </c>
      <c r="G463" s="37"/>
      <c r="H463" s="37"/>
      <c r="I463" s="180"/>
      <c r="J463" s="37"/>
      <c r="K463" s="37"/>
      <c r="L463" s="38"/>
      <c r="M463" s="181"/>
      <c r="N463" s="182"/>
      <c r="O463" s="76"/>
      <c r="P463" s="76"/>
      <c r="Q463" s="76"/>
      <c r="R463" s="76"/>
      <c r="S463" s="76"/>
      <c r="T463" s="7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8" t="s">
        <v>136</v>
      </c>
      <c r="AU463" s="18" t="s">
        <v>80</v>
      </c>
    </row>
    <row r="464" s="2" customFormat="1">
      <c r="A464" s="37"/>
      <c r="B464" s="38"/>
      <c r="C464" s="37"/>
      <c r="D464" s="183" t="s">
        <v>138</v>
      </c>
      <c r="E464" s="37"/>
      <c r="F464" s="184" t="s">
        <v>765</v>
      </c>
      <c r="G464" s="37"/>
      <c r="H464" s="37"/>
      <c r="I464" s="180"/>
      <c r="J464" s="37"/>
      <c r="K464" s="37"/>
      <c r="L464" s="38"/>
      <c r="M464" s="181"/>
      <c r="N464" s="182"/>
      <c r="O464" s="76"/>
      <c r="P464" s="76"/>
      <c r="Q464" s="76"/>
      <c r="R464" s="76"/>
      <c r="S464" s="76"/>
      <c r="T464" s="7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8" t="s">
        <v>138</v>
      </c>
      <c r="AU464" s="18" t="s">
        <v>80</v>
      </c>
    </row>
    <row r="465" s="2" customFormat="1" ht="24.15" customHeight="1">
      <c r="A465" s="37"/>
      <c r="B465" s="164"/>
      <c r="C465" s="193" t="s">
        <v>766</v>
      </c>
      <c r="D465" s="193" t="s">
        <v>175</v>
      </c>
      <c r="E465" s="194" t="s">
        <v>767</v>
      </c>
      <c r="F465" s="195" t="s">
        <v>768</v>
      </c>
      <c r="G465" s="196" t="s">
        <v>151</v>
      </c>
      <c r="H465" s="197">
        <v>2</v>
      </c>
      <c r="I465" s="198"/>
      <c r="J465" s="199">
        <f>ROUND(I465*H465,2)</f>
        <v>0</v>
      </c>
      <c r="K465" s="195" t="s">
        <v>133</v>
      </c>
      <c r="L465" s="200"/>
      <c r="M465" s="201" t="s">
        <v>1</v>
      </c>
      <c r="N465" s="202" t="s">
        <v>38</v>
      </c>
      <c r="O465" s="76"/>
      <c r="P465" s="174">
        <f>O465*H465</f>
        <v>0</v>
      </c>
      <c r="Q465" s="174">
        <v>0.020500000000000001</v>
      </c>
      <c r="R465" s="174">
        <f>Q465*H465</f>
        <v>0.041000000000000002</v>
      </c>
      <c r="S465" s="174">
        <v>0</v>
      </c>
      <c r="T465" s="175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76" t="s">
        <v>341</v>
      </c>
      <c r="AT465" s="176" t="s">
        <v>175</v>
      </c>
      <c r="AU465" s="176" t="s">
        <v>80</v>
      </c>
      <c r="AY465" s="18" t="s">
        <v>126</v>
      </c>
      <c r="BE465" s="177">
        <f>IF(N465="základní",J465,0)</f>
        <v>0</v>
      </c>
      <c r="BF465" s="177">
        <f>IF(N465="snížená",J465,0)</f>
        <v>0</v>
      </c>
      <c r="BG465" s="177">
        <f>IF(N465="zákl. přenesená",J465,0)</f>
        <v>0</v>
      </c>
      <c r="BH465" s="177">
        <f>IF(N465="sníž. přenesená",J465,0)</f>
        <v>0</v>
      </c>
      <c r="BI465" s="177">
        <f>IF(N465="nulová",J465,0)</f>
        <v>0</v>
      </c>
      <c r="BJ465" s="18" t="s">
        <v>78</v>
      </c>
      <c r="BK465" s="177">
        <f>ROUND(I465*H465,2)</f>
        <v>0</v>
      </c>
      <c r="BL465" s="18" t="s">
        <v>231</v>
      </c>
      <c r="BM465" s="176" t="s">
        <v>769</v>
      </c>
    </row>
    <row r="466" s="2" customFormat="1">
      <c r="A466" s="37"/>
      <c r="B466" s="38"/>
      <c r="C466" s="37"/>
      <c r="D466" s="178" t="s">
        <v>136</v>
      </c>
      <c r="E466" s="37"/>
      <c r="F466" s="179" t="s">
        <v>768</v>
      </c>
      <c r="G466" s="37"/>
      <c r="H466" s="37"/>
      <c r="I466" s="180"/>
      <c r="J466" s="37"/>
      <c r="K466" s="37"/>
      <c r="L466" s="38"/>
      <c r="M466" s="181"/>
      <c r="N466" s="182"/>
      <c r="O466" s="76"/>
      <c r="P466" s="76"/>
      <c r="Q466" s="76"/>
      <c r="R466" s="76"/>
      <c r="S466" s="76"/>
      <c r="T466" s="7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8" t="s">
        <v>136</v>
      </c>
      <c r="AU466" s="18" t="s">
        <v>80</v>
      </c>
    </row>
    <row r="467" s="2" customFormat="1" ht="16.5" customHeight="1">
      <c r="A467" s="37"/>
      <c r="B467" s="164"/>
      <c r="C467" s="165" t="s">
        <v>770</v>
      </c>
      <c r="D467" s="165" t="s">
        <v>129</v>
      </c>
      <c r="E467" s="166" t="s">
        <v>771</v>
      </c>
      <c r="F467" s="167" t="s">
        <v>772</v>
      </c>
      <c r="G467" s="168" t="s">
        <v>151</v>
      </c>
      <c r="H467" s="169">
        <v>3</v>
      </c>
      <c r="I467" s="170"/>
      <c r="J467" s="171">
        <f>ROUND(I467*H467,2)</f>
        <v>0</v>
      </c>
      <c r="K467" s="167" t="s">
        <v>133</v>
      </c>
      <c r="L467" s="38"/>
      <c r="M467" s="172" t="s">
        <v>1</v>
      </c>
      <c r="N467" s="173" t="s">
        <v>38</v>
      </c>
      <c r="O467" s="76"/>
      <c r="P467" s="174">
        <f>O467*H467</f>
        <v>0</v>
      </c>
      <c r="Q467" s="174">
        <v>0</v>
      </c>
      <c r="R467" s="174">
        <f>Q467*H467</f>
        <v>0</v>
      </c>
      <c r="S467" s="174">
        <v>0</v>
      </c>
      <c r="T467" s="17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76" t="s">
        <v>231</v>
      </c>
      <c r="AT467" s="176" t="s">
        <v>129</v>
      </c>
      <c r="AU467" s="176" t="s">
        <v>80</v>
      </c>
      <c r="AY467" s="18" t="s">
        <v>126</v>
      </c>
      <c r="BE467" s="177">
        <f>IF(N467="základní",J467,0)</f>
        <v>0</v>
      </c>
      <c r="BF467" s="177">
        <f>IF(N467="snížená",J467,0)</f>
        <v>0</v>
      </c>
      <c r="BG467" s="177">
        <f>IF(N467="zákl. přenesená",J467,0)</f>
        <v>0</v>
      </c>
      <c r="BH467" s="177">
        <f>IF(N467="sníž. přenesená",J467,0)</f>
        <v>0</v>
      </c>
      <c r="BI467" s="177">
        <f>IF(N467="nulová",J467,0)</f>
        <v>0</v>
      </c>
      <c r="BJ467" s="18" t="s">
        <v>78</v>
      </c>
      <c r="BK467" s="177">
        <f>ROUND(I467*H467,2)</f>
        <v>0</v>
      </c>
      <c r="BL467" s="18" t="s">
        <v>231</v>
      </c>
      <c r="BM467" s="176" t="s">
        <v>773</v>
      </c>
    </row>
    <row r="468" s="2" customFormat="1">
      <c r="A468" s="37"/>
      <c r="B468" s="38"/>
      <c r="C468" s="37"/>
      <c r="D468" s="178" t="s">
        <v>136</v>
      </c>
      <c r="E468" s="37"/>
      <c r="F468" s="179" t="s">
        <v>774</v>
      </c>
      <c r="G468" s="37"/>
      <c r="H468" s="37"/>
      <c r="I468" s="180"/>
      <c r="J468" s="37"/>
      <c r="K468" s="37"/>
      <c r="L468" s="38"/>
      <c r="M468" s="181"/>
      <c r="N468" s="182"/>
      <c r="O468" s="76"/>
      <c r="P468" s="76"/>
      <c r="Q468" s="76"/>
      <c r="R468" s="76"/>
      <c r="S468" s="76"/>
      <c r="T468" s="77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8" t="s">
        <v>136</v>
      </c>
      <c r="AU468" s="18" t="s">
        <v>80</v>
      </c>
    </row>
    <row r="469" s="2" customFormat="1">
      <c r="A469" s="37"/>
      <c r="B469" s="38"/>
      <c r="C469" s="37"/>
      <c r="D469" s="183" t="s">
        <v>138</v>
      </c>
      <c r="E469" s="37"/>
      <c r="F469" s="184" t="s">
        <v>775</v>
      </c>
      <c r="G469" s="37"/>
      <c r="H469" s="37"/>
      <c r="I469" s="180"/>
      <c r="J469" s="37"/>
      <c r="K469" s="37"/>
      <c r="L469" s="38"/>
      <c r="M469" s="181"/>
      <c r="N469" s="182"/>
      <c r="O469" s="76"/>
      <c r="P469" s="76"/>
      <c r="Q469" s="76"/>
      <c r="R469" s="76"/>
      <c r="S469" s="76"/>
      <c r="T469" s="7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8" t="s">
        <v>138</v>
      </c>
      <c r="AU469" s="18" t="s">
        <v>80</v>
      </c>
    </row>
    <row r="470" s="2" customFormat="1" ht="24.15" customHeight="1">
      <c r="A470" s="37"/>
      <c r="B470" s="164"/>
      <c r="C470" s="193" t="s">
        <v>776</v>
      </c>
      <c r="D470" s="193" t="s">
        <v>175</v>
      </c>
      <c r="E470" s="194" t="s">
        <v>777</v>
      </c>
      <c r="F470" s="195" t="s">
        <v>778</v>
      </c>
      <c r="G470" s="196" t="s">
        <v>151</v>
      </c>
      <c r="H470" s="197">
        <v>3</v>
      </c>
      <c r="I470" s="198"/>
      <c r="J470" s="199">
        <f>ROUND(I470*H470,2)</f>
        <v>0</v>
      </c>
      <c r="K470" s="195" t="s">
        <v>133</v>
      </c>
      <c r="L470" s="200"/>
      <c r="M470" s="201" t="s">
        <v>1</v>
      </c>
      <c r="N470" s="202" t="s">
        <v>38</v>
      </c>
      <c r="O470" s="76"/>
      <c r="P470" s="174">
        <f>O470*H470</f>
        <v>0</v>
      </c>
      <c r="Q470" s="174">
        <v>0.00014999999999999999</v>
      </c>
      <c r="R470" s="174">
        <f>Q470*H470</f>
        <v>0.00044999999999999999</v>
      </c>
      <c r="S470" s="174">
        <v>0</v>
      </c>
      <c r="T470" s="175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76" t="s">
        <v>341</v>
      </c>
      <c r="AT470" s="176" t="s">
        <v>175</v>
      </c>
      <c r="AU470" s="176" t="s">
        <v>80</v>
      </c>
      <c r="AY470" s="18" t="s">
        <v>126</v>
      </c>
      <c r="BE470" s="177">
        <f>IF(N470="základní",J470,0)</f>
        <v>0</v>
      </c>
      <c r="BF470" s="177">
        <f>IF(N470="snížená",J470,0)</f>
        <v>0</v>
      </c>
      <c r="BG470" s="177">
        <f>IF(N470="zákl. přenesená",J470,0)</f>
        <v>0</v>
      </c>
      <c r="BH470" s="177">
        <f>IF(N470="sníž. přenesená",J470,0)</f>
        <v>0</v>
      </c>
      <c r="BI470" s="177">
        <f>IF(N470="nulová",J470,0)</f>
        <v>0</v>
      </c>
      <c r="BJ470" s="18" t="s">
        <v>78</v>
      </c>
      <c r="BK470" s="177">
        <f>ROUND(I470*H470,2)</f>
        <v>0</v>
      </c>
      <c r="BL470" s="18" t="s">
        <v>231</v>
      </c>
      <c r="BM470" s="176" t="s">
        <v>779</v>
      </c>
    </row>
    <row r="471" s="2" customFormat="1">
      <c r="A471" s="37"/>
      <c r="B471" s="38"/>
      <c r="C471" s="37"/>
      <c r="D471" s="178" t="s">
        <v>136</v>
      </c>
      <c r="E471" s="37"/>
      <c r="F471" s="179" t="s">
        <v>778</v>
      </c>
      <c r="G471" s="37"/>
      <c r="H471" s="37"/>
      <c r="I471" s="180"/>
      <c r="J471" s="37"/>
      <c r="K471" s="37"/>
      <c r="L471" s="38"/>
      <c r="M471" s="181"/>
      <c r="N471" s="182"/>
      <c r="O471" s="76"/>
      <c r="P471" s="76"/>
      <c r="Q471" s="76"/>
      <c r="R471" s="76"/>
      <c r="S471" s="76"/>
      <c r="T471" s="7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8" t="s">
        <v>136</v>
      </c>
      <c r="AU471" s="18" t="s">
        <v>80</v>
      </c>
    </row>
    <row r="472" s="2" customFormat="1" ht="21.75" customHeight="1">
      <c r="A472" s="37"/>
      <c r="B472" s="164"/>
      <c r="C472" s="165" t="s">
        <v>780</v>
      </c>
      <c r="D472" s="165" t="s">
        <v>129</v>
      </c>
      <c r="E472" s="166" t="s">
        <v>781</v>
      </c>
      <c r="F472" s="167" t="s">
        <v>782</v>
      </c>
      <c r="G472" s="168" t="s">
        <v>151</v>
      </c>
      <c r="H472" s="169">
        <v>3</v>
      </c>
      <c r="I472" s="170"/>
      <c r="J472" s="171">
        <f>ROUND(I472*H472,2)</f>
        <v>0</v>
      </c>
      <c r="K472" s="167" t="s">
        <v>133</v>
      </c>
      <c r="L472" s="38"/>
      <c r="M472" s="172" t="s">
        <v>1</v>
      </c>
      <c r="N472" s="173" t="s">
        <v>38</v>
      </c>
      <c r="O472" s="76"/>
      <c r="P472" s="174">
        <f>O472*H472</f>
        <v>0</v>
      </c>
      <c r="Q472" s="174">
        <v>0</v>
      </c>
      <c r="R472" s="174">
        <f>Q472*H472</f>
        <v>0</v>
      </c>
      <c r="S472" s="174">
        <v>0</v>
      </c>
      <c r="T472" s="175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76" t="s">
        <v>231</v>
      </c>
      <c r="AT472" s="176" t="s">
        <v>129</v>
      </c>
      <c r="AU472" s="176" t="s">
        <v>80</v>
      </c>
      <c r="AY472" s="18" t="s">
        <v>126</v>
      </c>
      <c r="BE472" s="177">
        <f>IF(N472="základní",J472,0)</f>
        <v>0</v>
      </c>
      <c r="BF472" s="177">
        <f>IF(N472="snížená",J472,0)</f>
        <v>0</v>
      </c>
      <c r="BG472" s="177">
        <f>IF(N472="zákl. přenesená",J472,0)</f>
        <v>0</v>
      </c>
      <c r="BH472" s="177">
        <f>IF(N472="sníž. přenesená",J472,0)</f>
        <v>0</v>
      </c>
      <c r="BI472" s="177">
        <f>IF(N472="nulová",J472,0)</f>
        <v>0</v>
      </c>
      <c r="BJ472" s="18" t="s">
        <v>78</v>
      </c>
      <c r="BK472" s="177">
        <f>ROUND(I472*H472,2)</f>
        <v>0</v>
      </c>
      <c r="BL472" s="18" t="s">
        <v>231</v>
      </c>
      <c r="BM472" s="176" t="s">
        <v>783</v>
      </c>
    </row>
    <row r="473" s="2" customFormat="1">
      <c r="A473" s="37"/>
      <c r="B473" s="38"/>
      <c r="C473" s="37"/>
      <c r="D473" s="178" t="s">
        <v>136</v>
      </c>
      <c r="E473" s="37"/>
      <c r="F473" s="179" t="s">
        <v>784</v>
      </c>
      <c r="G473" s="37"/>
      <c r="H473" s="37"/>
      <c r="I473" s="180"/>
      <c r="J473" s="37"/>
      <c r="K473" s="37"/>
      <c r="L473" s="38"/>
      <c r="M473" s="181"/>
      <c r="N473" s="182"/>
      <c r="O473" s="76"/>
      <c r="P473" s="76"/>
      <c r="Q473" s="76"/>
      <c r="R473" s="76"/>
      <c r="S473" s="76"/>
      <c r="T473" s="7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8" t="s">
        <v>136</v>
      </c>
      <c r="AU473" s="18" t="s">
        <v>80</v>
      </c>
    </row>
    <row r="474" s="2" customFormat="1">
      <c r="A474" s="37"/>
      <c r="B474" s="38"/>
      <c r="C474" s="37"/>
      <c r="D474" s="183" t="s">
        <v>138</v>
      </c>
      <c r="E474" s="37"/>
      <c r="F474" s="184" t="s">
        <v>785</v>
      </c>
      <c r="G474" s="37"/>
      <c r="H474" s="37"/>
      <c r="I474" s="180"/>
      <c r="J474" s="37"/>
      <c r="K474" s="37"/>
      <c r="L474" s="38"/>
      <c r="M474" s="181"/>
      <c r="N474" s="182"/>
      <c r="O474" s="76"/>
      <c r="P474" s="76"/>
      <c r="Q474" s="76"/>
      <c r="R474" s="76"/>
      <c r="S474" s="76"/>
      <c r="T474" s="7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8" t="s">
        <v>138</v>
      </c>
      <c r="AU474" s="18" t="s">
        <v>80</v>
      </c>
    </row>
    <row r="475" s="2" customFormat="1" ht="16.5" customHeight="1">
      <c r="A475" s="37"/>
      <c r="B475" s="164"/>
      <c r="C475" s="193" t="s">
        <v>786</v>
      </c>
      <c r="D475" s="193" t="s">
        <v>175</v>
      </c>
      <c r="E475" s="194" t="s">
        <v>787</v>
      </c>
      <c r="F475" s="195" t="s">
        <v>788</v>
      </c>
      <c r="G475" s="196" t="s">
        <v>151</v>
      </c>
      <c r="H475" s="197">
        <v>3</v>
      </c>
      <c r="I475" s="198"/>
      <c r="J475" s="199">
        <f>ROUND(I475*H475,2)</f>
        <v>0</v>
      </c>
      <c r="K475" s="195" t="s">
        <v>133</v>
      </c>
      <c r="L475" s="200"/>
      <c r="M475" s="201" t="s">
        <v>1</v>
      </c>
      <c r="N475" s="202" t="s">
        <v>38</v>
      </c>
      <c r="O475" s="76"/>
      <c r="P475" s="174">
        <f>O475*H475</f>
        <v>0</v>
      </c>
      <c r="Q475" s="174">
        <v>0.0022000000000000001</v>
      </c>
      <c r="R475" s="174">
        <f>Q475*H475</f>
        <v>0.0066</v>
      </c>
      <c r="S475" s="174">
        <v>0</v>
      </c>
      <c r="T475" s="175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76" t="s">
        <v>341</v>
      </c>
      <c r="AT475" s="176" t="s">
        <v>175</v>
      </c>
      <c r="AU475" s="176" t="s">
        <v>80</v>
      </c>
      <c r="AY475" s="18" t="s">
        <v>126</v>
      </c>
      <c r="BE475" s="177">
        <f>IF(N475="základní",J475,0)</f>
        <v>0</v>
      </c>
      <c r="BF475" s="177">
        <f>IF(N475="snížená",J475,0)</f>
        <v>0</v>
      </c>
      <c r="BG475" s="177">
        <f>IF(N475="zákl. přenesená",J475,0)</f>
        <v>0</v>
      </c>
      <c r="BH475" s="177">
        <f>IF(N475="sníž. přenesená",J475,0)</f>
        <v>0</v>
      </c>
      <c r="BI475" s="177">
        <f>IF(N475="nulová",J475,0)</f>
        <v>0</v>
      </c>
      <c r="BJ475" s="18" t="s">
        <v>78</v>
      </c>
      <c r="BK475" s="177">
        <f>ROUND(I475*H475,2)</f>
        <v>0</v>
      </c>
      <c r="BL475" s="18" t="s">
        <v>231</v>
      </c>
      <c r="BM475" s="176" t="s">
        <v>789</v>
      </c>
    </row>
    <row r="476" s="2" customFormat="1">
      <c r="A476" s="37"/>
      <c r="B476" s="38"/>
      <c r="C476" s="37"/>
      <c r="D476" s="178" t="s">
        <v>136</v>
      </c>
      <c r="E476" s="37"/>
      <c r="F476" s="179" t="s">
        <v>788</v>
      </c>
      <c r="G476" s="37"/>
      <c r="H476" s="37"/>
      <c r="I476" s="180"/>
      <c r="J476" s="37"/>
      <c r="K476" s="37"/>
      <c r="L476" s="38"/>
      <c r="M476" s="181"/>
      <c r="N476" s="182"/>
      <c r="O476" s="76"/>
      <c r="P476" s="76"/>
      <c r="Q476" s="76"/>
      <c r="R476" s="76"/>
      <c r="S476" s="76"/>
      <c r="T476" s="7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8" t="s">
        <v>136</v>
      </c>
      <c r="AU476" s="18" t="s">
        <v>80</v>
      </c>
    </row>
    <row r="477" s="2" customFormat="1" ht="24.15" customHeight="1">
      <c r="A477" s="37"/>
      <c r="B477" s="164"/>
      <c r="C477" s="165" t="s">
        <v>790</v>
      </c>
      <c r="D477" s="165" t="s">
        <v>129</v>
      </c>
      <c r="E477" s="166" t="s">
        <v>791</v>
      </c>
      <c r="F477" s="167" t="s">
        <v>792</v>
      </c>
      <c r="G477" s="168" t="s">
        <v>132</v>
      </c>
      <c r="H477" s="169">
        <v>1.8</v>
      </c>
      <c r="I477" s="170"/>
      <c r="J477" s="171">
        <f>ROUND(I477*H477,2)</f>
        <v>0</v>
      </c>
      <c r="K477" s="167" t="s">
        <v>133</v>
      </c>
      <c r="L477" s="38"/>
      <c r="M477" s="172" t="s">
        <v>1</v>
      </c>
      <c r="N477" s="173" t="s">
        <v>38</v>
      </c>
      <c r="O477" s="76"/>
      <c r="P477" s="174">
        <f>O477*H477</f>
        <v>0</v>
      </c>
      <c r="Q477" s="174">
        <v>0</v>
      </c>
      <c r="R477" s="174">
        <f>Q477*H477</f>
        <v>0</v>
      </c>
      <c r="S477" s="174">
        <v>0.00762</v>
      </c>
      <c r="T477" s="175">
        <f>S477*H477</f>
        <v>0.013716000000000001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76" t="s">
        <v>231</v>
      </c>
      <c r="AT477" s="176" t="s">
        <v>129</v>
      </c>
      <c r="AU477" s="176" t="s">
        <v>80</v>
      </c>
      <c r="AY477" s="18" t="s">
        <v>126</v>
      </c>
      <c r="BE477" s="177">
        <f>IF(N477="základní",J477,0)</f>
        <v>0</v>
      </c>
      <c r="BF477" s="177">
        <f>IF(N477="snížená",J477,0)</f>
        <v>0</v>
      </c>
      <c r="BG477" s="177">
        <f>IF(N477="zákl. přenesená",J477,0)</f>
        <v>0</v>
      </c>
      <c r="BH477" s="177">
        <f>IF(N477="sníž. přenesená",J477,0)</f>
        <v>0</v>
      </c>
      <c r="BI477" s="177">
        <f>IF(N477="nulová",J477,0)</f>
        <v>0</v>
      </c>
      <c r="BJ477" s="18" t="s">
        <v>78</v>
      </c>
      <c r="BK477" s="177">
        <f>ROUND(I477*H477,2)</f>
        <v>0</v>
      </c>
      <c r="BL477" s="18" t="s">
        <v>231</v>
      </c>
      <c r="BM477" s="176" t="s">
        <v>793</v>
      </c>
    </row>
    <row r="478" s="2" customFormat="1">
      <c r="A478" s="37"/>
      <c r="B478" s="38"/>
      <c r="C478" s="37"/>
      <c r="D478" s="178" t="s">
        <v>136</v>
      </c>
      <c r="E478" s="37"/>
      <c r="F478" s="179" t="s">
        <v>794</v>
      </c>
      <c r="G478" s="37"/>
      <c r="H478" s="37"/>
      <c r="I478" s="180"/>
      <c r="J478" s="37"/>
      <c r="K478" s="37"/>
      <c r="L478" s="38"/>
      <c r="M478" s="181"/>
      <c r="N478" s="182"/>
      <c r="O478" s="76"/>
      <c r="P478" s="76"/>
      <c r="Q478" s="76"/>
      <c r="R478" s="76"/>
      <c r="S478" s="76"/>
      <c r="T478" s="7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8" t="s">
        <v>136</v>
      </c>
      <c r="AU478" s="18" t="s">
        <v>80</v>
      </c>
    </row>
    <row r="479" s="2" customFormat="1">
      <c r="A479" s="37"/>
      <c r="B479" s="38"/>
      <c r="C479" s="37"/>
      <c r="D479" s="183" t="s">
        <v>138</v>
      </c>
      <c r="E479" s="37"/>
      <c r="F479" s="184" t="s">
        <v>795</v>
      </c>
      <c r="G479" s="37"/>
      <c r="H479" s="37"/>
      <c r="I479" s="180"/>
      <c r="J479" s="37"/>
      <c r="K479" s="37"/>
      <c r="L479" s="38"/>
      <c r="M479" s="181"/>
      <c r="N479" s="182"/>
      <c r="O479" s="76"/>
      <c r="P479" s="76"/>
      <c r="Q479" s="76"/>
      <c r="R479" s="76"/>
      <c r="S479" s="76"/>
      <c r="T479" s="7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8" t="s">
        <v>138</v>
      </c>
      <c r="AU479" s="18" t="s">
        <v>80</v>
      </c>
    </row>
    <row r="480" s="13" customFormat="1">
      <c r="A480" s="13"/>
      <c r="B480" s="185"/>
      <c r="C480" s="13"/>
      <c r="D480" s="178" t="s">
        <v>140</v>
      </c>
      <c r="E480" s="186" t="s">
        <v>1</v>
      </c>
      <c r="F480" s="187" t="s">
        <v>796</v>
      </c>
      <c r="G480" s="13"/>
      <c r="H480" s="188">
        <v>1.8</v>
      </c>
      <c r="I480" s="189"/>
      <c r="J480" s="13"/>
      <c r="K480" s="13"/>
      <c r="L480" s="185"/>
      <c r="M480" s="190"/>
      <c r="N480" s="191"/>
      <c r="O480" s="191"/>
      <c r="P480" s="191"/>
      <c r="Q480" s="191"/>
      <c r="R480" s="191"/>
      <c r="S480" s="191"/>
      <c r="T480" s="19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6" t="s">
        <v>140</v>
      </c>
      <c r="AU480" s="186" t="s">
        <v>80</v>
      </c>
      <c r="AV480" s="13" t="s">
        <v>80</v>
      </c>
      <c r="AW480" s="13" t="s">
        <v>30</v>
      </c>
      <c r="AX480" s="13" t="s">
        <v>78</v>
      </c>
      <c r="AY480" s="186" t="s">
        <v>126</v>
      </c>
    </row>
    <row r="481" s="2" customFormat="1" ht="24.15" customHeight="1">
      <c r="A481" s="37"/>
      <c r="B481" s="164"/>
      <c r="C481" s="165" t="s">
        <v>797</v>
      </c>
      <c r="D481" s="165" t="s">
        <v>129</v>
      </c>
      <c r="E481" s="166" t="s">
        <v>798</v>
      </c>
      <c r="F481" s="167" t="s">
        <v>799</v>
      </c>
      <c r="G481" s="168" t="s">
        <v>132</v>
      </c>
      <c r="H481" s="169">
        <v>1.8</v>
      </c>
      <c r="I481" s="170"/>
      <c r="J481" s="171">
        <f>ROUND(I481*H481,2)</f>
        <v>0</v>
      </c>
      <c r="K481" s="167" t="s">
        <v>1</v>
      </c>
      <c r="L481" s="38"/>
      <c r="M481" s="172" t="s">
        <v>1</v>
      </c>
      <c r="N481" s="173" t="s">
        <v>38</v>
      </c>
      <c r="O481" s="76"/>
      <c r="P481" s="174">
        <f>O481*H481</f>
        <v>0</v>
      </c>
      <c r="Q481" s="174">
        <v>0</v>
      </c>
      <c r="R481" s="174">
        <f>Q481*H481</f>
        <v>0</v>
      </c>
      <c r="S481" s="174">
        <v>0.00762</v>
      </c>
      <c r="T481" s="175">
        <f>S481*H481</f>
        <v>0.013716000000000001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76" t="s">
        <v>231</v>
      </c>
      <c r="AT481" s="176" t="s">
        <v>129</v>
      </c>
      <c r="AU481" s="176" t="s">
        <v>80</v>
      </c>
      <c r="AY481" s="18" t="s">
        <v>126</v>
      </c>
      <c r="BE481" s="177">
        <f>IF(N481="základní",J481,0)</f>
        <v>0</v>
      </c>
      <c r="BF481" s="177">
        <f>IF(N481="snížená",J481,0)</f>
        <v>0</v>
      </c>
      <c r="BG481" s="177">
        <f>IF(N481="zákl. přenesená",J481,0)</f>
        <v>0</v>
      </c>
      <c r="BH481" s="177">
        <f>IF(N481="sníž. přenesená",J481,0)</f>
        <v>0</v>
      </c>
      <c r="BI481" s="177">
        <f>IF(N481="nulová",J481,0)</f>
        <v>0</v>
      </c>
      <c r="BJ481" s="18" t="s">
        <v>78</v>
      </c>
      <c r="BK481" s="177">
        <f>ROUND(I481*H481,2)</f>
        <v>0</v>
      </c>
      <c r="BL481" s="18" t="s">
        <v>231</v>
      </c>
      <c r="BM481" s="176" t="s">
        <v>800</v>
      </c>
    </row>
    <row r="482" s="2" customFormat="1">
      <c r="A482" s="37"/>
      <c r="B482" s="38"/>
      <c r="C482" s="37"/>
      <c r="D482" s="178" t="s">
        <v>136</v>
      </c>
      <c r="E482" s="37"/>
      <c r="F482" s="179" t="s">
        <v>799</v>
      </c>
      <c r="G482" s="37"/>
      <c r="H482" s="37"/>
      <c r="I482" s="180"/>
      <c r="J482" s="37"/>
      <c r="K482" s="37"/>
      <c r="L482" s="38"/>
      <c r="M482" s="181"/>
      <c r="N482" s="182"/>
      <c r="O482" s="76"/>
      <c r="P482" s="76"/>
      <c r="Q482" s="76"/>
      <c r="R482" s="76"/>
      <c r="S482" s="76"/>
      <c r="T482" s="7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8" t="s">
        <v>136</v>
      </c>
      <c r="AU482" s="18" t="s">
        <v>80</v>
      </c>
    </row>
    <row r="483" s="13" customFormat="1">
      <c r="A483" s="13"/>
      <c r="B483" s="185"/>
      <c r="C483" s="13"/>
      <c r="D483" s="178" t="s">
        <v>140</v>
      </c>
      <c r="E483" s="186" t="s">
        <v>1</v>
      </c>
      <c r="F483" s="187" t="s">
        <v>796</v>
      </c>
      <c r="G483" s="13"/>
      <c r="H483" s="188">
        <v>1.8</v>
      </c>
      <c r="I483" s="189"/>
      <c r="J483" s="13"/>
      <c r="K483" s="13"/>
      <c r="L483" s="185"/>
      <c r="M483" s="190"/>
      <c r="N483" s="191"/>
      <c r="O483" s="191"/>
      <c r="P483" s="191"/>
      <c r="Q483" s="191"/>
      <c r="R483" s="191"/>
      <c r="S483" s="191"/>
      <c r="T483" s="19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6" t="s">
        <v>140</v>
      </c>
      <c r="AU483" s="186" t="s">
        <v>80</v>
      </c>
      <c r="AV483" s="13" t="s">
        <v>80</v>
      </c>
      <c r="AW483" s="13" t="s">
        <v>30</v>
      </c>
      <c r="AX483" s="13" t="s">
        <v>78</v>
      </c>
      <c r="AY483" s="186" t="s">
        <v>126</v>
      </c>
    </row>
    <row r="484" s="2" customFormat="1" ht="24.15" customHeight="1">
      <c r="A484" s="37"/>
      <c r="B484" s="164"/>
      <c r="C484" s="165" t="s">
        <v>801</v>
      </c>
      <c r="D484" s="165" t="s">
        <v>129</v>
      </c>
      <c r="E484" s="166" t="s">
        <v>802</v>
      </c>
      <c r="F484" s="167" t="s">
        <v>803</v>
      </c>
      <c r="G484" s="168" t="s">
        <v>151</v>
      </c>
      <c r="H484" s="169">
        <v>1</v>
      </c>
      <c r="I484" s="170"/>
      <c r="J484" s="171">
        <f>ROUND(I484*H484,2)</f>
        <v>0</v>
      </c>
      <c r="K484" s="167" t="s">
        <v>133</v>
      </c>
      <c r="L484" s="38"/>
      <c r="M484" s="172" t="s">
        <v>1</v>
      </c>
      <c r="N484" s="173" t="s">
        <v>38</v>
      </c>
      <c r="O484" s="76"/>
      <c r="P484" s="174">
        <f>O484*H484</f>
        <v>0</v>
      </c>
      <c r="Q484" s="174">
        <v>0.00048000000000000001</v>
      </c>
      <c r="R484" s="174">
        <f>Q484*H484</f>
        <v>0.00048000000000000001</v>
      </c>
      <c r="S484" s="174">
        <v>0</v>
      </c>
      <c r="T484" s="175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76" t="s">
        <v>231</v>
      </c>
      <c r="AT484" s="176" t="s">
        <v>129</v>
      </c>
      <c r="AU484" s="176" t="s">
        <v>80</v>
      </c>
      <c r="AY484" s="18" t="s">
        <v>126</v>
      </c>
      <c r="BE484" s="177">
        <f>IF(N484="základní",J484,0)</f>
        <v>0</v>
      </c>
      <c r="BF484" s="177">
        <f>IF(N484="snížená",J484,0)</f>
        <v>0</v>
      </c>
      <c r="BG484" s="177">
        <f>IF(N484="zákl. přenesená",J484,0)</f>
        <v>0</v>
      </c>
      <c r="BH484" s="177">
        <f>IF(N484="sníž. přenesená",J484,0)</f>
        <v>0</v>
      </c>
      <c r="BI484" s="177">
        <f>IF(N484="nulová",J484,0)</f>
        <v>0</v>
      </c>
      <c r="BJ484" s="18" t="s">
        <v>78</v>
      </c>
      <c r="BK484" s="177">
        <f>ROUND(I484*H484,2)</f>
        <v>0</v>
      </c>
      <c r="BL484" s="18" t="s">
        <v>231</v>
      </c>
      <c r="BM484" s="176" t="s">
        <v>804</v>
      </c>
    </row>
    <row r="485" s="2" customFormat="1">
      <c r="A485" s="37"/>
      <c r="B485" s="38"/>
      <c r="C485" s="37"/>
      <c r="D485" s="178" t="s">
        <v>136</v>
      </c>
      <c r="E485" s="37"/>
      <c r="F485" s="179" t="s">
        <v>805</v>
      </c>
      <c r="G485" s="37"/>
      <c r="H485" s="37"/>
      <c r="I485" s="180"/>
      <c r="J485" s="37"/>
      <c r="K485" s="37"/>
      <c r="L485" s="38"/>
      <c r="M485" s="181"/>
      <c r="N485" s="182"/>
      <c r="O485" s="76"/>
      <c r="P485" s="76"/>
      <c r="Q485" s="76"/>
      <c r="R485" s="76"/>
      <c r="S485" s="76"/>
      <c r="T485" s="7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8" t="s">
        <v>136</v>
      </c>
      <c r="AU485" s="18" t="s">
        <v>80</v>
      </c>
    </row>
    <row r="486" s="2" customFormat="1">
      <c r="A486" s="37"/>
      <c r="B486" s="38"/>
      <c r="C486" s="37"/>
      <c r="D486" s="183" t="s">
        <v>138</v>
      </c>
      <c r="E486" s="37"/>
      <c r="F486" s="184" t="s">
        <v>806</v>
      </c>
      <c r="G486" s="37"/>
      <c r="H486" s="37"/>
      <c r="I486" s="180"/>
      <c r="J486" s="37"/>
      <c r="K486" s="37"/>
      <c r="L486" s="38"/>
      <c r="M486" s="181"/>
      <c r="N486" s="182"/>
      <c r="O486" s="76"/>
      <c r="P486" s="76"/>
      <c r="Q486" s="76"/>
      <c r="R486" s="76"/>
      <c r="S486" s="76"/>
      <c r="T486" s="7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8" t="s">
        <v>138</v>
      </c>
      <c r="AU486" s="18" t="s">
        <v>80</v>
      </c>
    </row>
    <row r="487" s="2" customFormat="1" ht="37.8" customHeight="1">
      <c r="A487" s="37"/>
      <c r="B487" s="164"/>
      <c r="C487" s="193" t="s">
        <v>807</v>
      </c>
      <c r="D487" s="193" t="s">
        <v>175</v>
      </c>
      <c r="E487" s="194" t="s">
        <v>808</v>
      </c>
      <c r="F487" s="195" t="s">
        <v>809</v>
      </c>
      <c r="G487" s="196" t="s">
        <v>151</v>
      </c>
      <c r="H487" s="197">
        <v>1</v>
      </c>
      <c r="I487" s="198"/>
      <c r="J487" s="199">
        <f>ROUND(I487*H487,2)</f>
        <v>0</v>
      </c>
      <c r="K487" s="195" t="s">
        <v>133</v>
      </c>
      <c r="L487" s="200"/>
      <c r="M487" s="201" t="s">
        <v>1</v>
      </c>
      <c r="N487" s="202" t="s">
        <v>38</v>
      </c>
      <c r="O487" s="76"/>
      <c r="P487" s="174">
        <f>O487*H487</f>
        <v>0</v>
      </c>
      <c r="Q487" s="174">
        <v>0.041000000000000002</v>
      </c>
      <c r="R487" s="174">
        <f>Q487*H487</f>
        <v>0.041000000000000002</v>
      </c>
      <c r="S487" s="174">
        <v>0</v>
      </c>
      <c r="T487" s="175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76" t="s">
        <v>341</v>
      </c>
      <c r="AT487" s="176" t="s">
        <v>175</v>
      </c>
      <c r="AU487" s="176" t="s">
        <v>80</v>
      </c>
      <c r="AY487" s="18" t="s">
        <v>126</v>
      </c>
      <c r="BE487" s="177">
        <f>IF(N487="základní",J487,0)</f>
        <v>0</v>
      </c>
      <c r="BF487" s="177">
        <f>IF(N487="snížená",J487,0)</f>
        <v>0</v>
      </c>
      <c r="BG487" s="177">
        <f>IF(N487="zákl. přenesená",J487,0)</f>
        <v>0</v>
      </c>
      <c r="BH487" s="177">
        <f>IF(N487="sníž. přenesená",J487,0)</f>
        <v>0</v>
      </c>
      <c r="BI487" s="177">
        <f>IF(N487="nulová",J487,0)</f>
        <v>0</v>
      </c>
      <c r="BJ487" s="18" t="s">
        <v>78</v>
      </c>
      <c r="BK487" s="177">
        <f>ROUND(I487*H487,2)</f>
        <v>0</v>
      </c>
      <c r="BL487" s="18" t="s">
        <v>231</v>
      </c>
      <c r="BM487" s="176" t="s">
        <v>810</v>
      </c>
    </row>
    <row r="488" s="2" customFormat="1">
      <c r="A488" s="37"/>
      <c r="B488" s="38"/>
      <c r="C488" s="37"/>
      <c r="D488" s="178" t="s">
        <v>136</v>
      </c>
      <c r="E488" s="37"/>
      <c r="F488" s="179" t="s">
        <v>809</v>
      </c>
      <c r="G488" s="37"/>
      <c r="H488" s="37"/>
      <c r="I488" s="180"/>
      <c r="J488" s="37"/>
      <c r="K488" s="37"/>
      <c r="L488" s="38"/>
      <c r="M488" s="181"/>
      <c r="N488" s="182"/>
      <c r="O488" s="76"/>
      <c r="P488" s="76"/>
      <c r="Q488" s="76"/>
      <c r="R488" s="76"/>
      <c r="S488" s="76"/>
      <c r="T488" s="7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8" t="s">
        <v>136</v>
      </c>
      <c r="AU488" s="18" t="s">
        <v>80</v>
      </c>
    </row>
    <row r="489" s="2" customFormat="1" ht="24.15" customHeight="1">
      <c r="A489" s="37"/>
      <c r="B489" s="164"/>
      <c r="C489" s="165" t="s">
        <v>811</v>
      </c>
      <c r="D489" s="165" t="s">
        <v>129</v>
      </c>
      <c r="E489" s="166" t="s">
        <v>812</v>
      </c>
      <c r="F489" s="167" t="s">
        <v>813</v>
      </c>
      <c r="G489" s="168" t="s">
        <v>151</v>
      </c>
      <c r="H489" s="169">
        <v>2</v>
      </c>
      <c r="I489" s="170"/>
      <c r="J489" s="171">
        <f>ROUND(I489*H489,2)</f>
        <v>0</v>
      </c>
      <c r="K489" s="167" t="s">
        <v>133</v>
      </c>
      <c r="L489" s="38"/>
      <c r="M489" s="172" t="s">
        <v>1</v>
      </c>
      <c r="N489" s="173" t="s">
        <v>38</v>
      </c>
      <c r="O489" s="76"/>
      <c r="P489" s="174">
        <f>O489*H489</f>
        <v>0</v>
      </c>
      <c r="Q489" s="174">
        <v>0.00046999999999999999</v>
      </c>
      <c r="R489" s="174">
        <f>Q489*H489</f>
        <v>0.00093999999999999997</v>
      </c>
      <c r="S489" s="174">
        <v>0</v>
      </c>
      <c r="T489" s="175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76" t="s">
        <v>231</v>
      </c>
      <c r="AT489" s="176" t="s">
        <v>129</v>
      </c>
      <c r="AU489" s="176" t="s">
        <v>80</v>
      </c>
      <c r="AY489" s="18" t="s">
        <v>126</v>
      </c>
      <c r="BE489" s="177">
        <f>IF(N489="základní",J489,0)</f>
        <v>0</v>
      </c>
      <c r="BF489" s="177">
        <f>IF(N489="snížená",J489,0)</f>
        <v>0</v>
      </c>
      <c r="BG489" s="177">
        <f>IF(N489="zákl. přenesená",J489,0)</f>
        <v>0</v>
      </c>
      <c r="BH489" s="177">
        <f>IF(N489="sníž. přenesená",J489,0)</f>
        <v>0</v>
      </c>
      <c r="BI489" s="177">
        <f>IF(N489="nulová",J489,0)</f>
        <v>0</v>
      </c>
      <c r="BJ489" s="18" t="s">
        <v>78</v>
      </c>
      <c r="BK489" s="177">
        <f>ROUND(I489*H489,2)</f>
        <v>0</v>
      </c>
      <c r="BL489" s="18" t="s">
        <v>231</v>
      </c>
      <c r="BM489" s="176" t="s">
        <v>814</v>
      </c>
    </row>
    <row r="490" s="2" customFormat="1">
      <c r="A490" s="37"/>
      <c r="B490" s="38"/>
      <c r="C490" s="37"/>
      <c r="D490" s="178" t="s">
        <v>136</v>
      </c>
      <c r="E490" s="37"/>
      <c r="F490" s="179" t="s">
        <v>815</v>
      </c>
      <c r="G490" s="37"/>
      <c r="H490" s="37"/>
      <c r="I490" s="180"/>
      <c r="J490" s="37"/>
      <c r="K490" s="37"/>
      <c r="L490" s="38"/>
      <c r="M490" s="181"/>
      <c r="N490" s="182"/>
      <c r="O490" s="76"/>
      <c r="P490" s="76"/>
      <c r="Q490" s="76"/>
      <c r="R490" s="76"/>
      <c r="S490" s="76"/>
      <c r="T490" s="7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8" t="s">
        <v>136</v>
      </c>
      <c r="AU490" s="18" t="s">
        <v>80</v>
      </c>
    </row>
    <row r="491" s="2" customFormat="1">
      <c r="A491" s="37"/>
      <c r="B491" s="38"/>
      <c r="C491" s="37"/>
      <c r="D491" s="183" t="s">
        <v>138</v>
      </c>
      <c r="E491" s="37"/>
      <c r="F491" s="184" t="s">
        <v>816</v>
      </c>
      <c r="G491" s="37"/>
      <c r="H491" s="37"/>
      <c r="I491" s="180"/>
      <c r="J491" s="37"/>
      <c r="K491" s="37"/>
      <c r="L491" s="38"/>
      <c r="M491" s="181"/>
      <c r="N491" s="182"/>
      <c r="O491" s="76"/>
      <c r="P491" s="76"/>
      <c r="Q491" s="76"/>
      <c r="R491" s="76"/>
      <c r="S491" s="76"/>
      <c r="T491" s="7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8" t="s">
        <v>138</v>
      </c>
      <c r="AU491" s="18" t="s">
        <v>80</v>
      </c>
    </row>
    <row r="492" s="2" customFormat="1" ht="37.8" customHeight="1">
      <c r="A492" s="37"/>
      <c r="B492" s="164"/>
      <c r="C492" s="193" t="s">
        <v>817</v>
      </c>
      <c r="D492" s="193" t="s">
        <v>175</v>
      </c>
      <c r="E492" s="194" t="s">
        <v>818</v>
      </c>
      <c r="F492" s="195" t="s">
        <v>819</v>
      </c>
      <c r="G492" s="196" t="s">
        <v>151</v>
      </c>
      <c r="H492" s="197">
        <v>2</v>
      </c>
      <c r="I492" s="198"/>
      <c r="J492" s="199">
        <f>ROUND(I492*H492,2)</f>
        <v>0</v>
      </c>
      <c r="K492" s="195" t="s">
        <v>133</v>
      </c>
      <c r="L492" s="200"/>
      <c r="M492" s="201" t="s">
        <v>1</v>
      </c>
      <c r="N492" s="202" t="s">
        <v>38</v>
      </c>
      <c r="O492" s="76"/>
      <c r="P492" s="174">
        <f>O492*H492</f>
        <v>0</v>
      </c>
      <c r="Q492" s="174">
        <v>0.042999999999999997</v>
      </c>
      <c r="R492" s="174">
        <f>Q492*H492</f>
        <v>0.085999999999999993</v>
      </c>
      <c r="S492" s="174">
        <v>0</v>
      </c>
      <c r="T492" s="17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76" t="s">
        <v>341</v>
      </c>
      <c r="AT492" s="176" t="s">
        <v>175</v>
      </c>
      <c r="AU492" s="176" t="s">
        <v>80</v>
      </c>
      <c r="AY492" s="18" t="s">
        <v>126</v>
      </c>
      <c r="BE492" s="177">
        <f>IF(N492="základní",J492,0)</f>
        <v>0</v>
      </c>
      <c r="BF492" s="177">
        <f>IF(N492="snížená",J492,0)</f>
        <v>0</v>
      </c>
      <c r="BG492" s="177">
        <f>IF(N492="zákl. přenesená",J492,0)</f>
        <v>0</v>
      </c>
      <c r="BH492" s="177">
        <f>IF(N492="sníž. přenesená",J492,0)</f>
        <v>0</v>
      </c>
      <c r="BI492" s="177">
        <f>IF(N492="nulová",J492,0)</f>
        <v>0</v>
      </c>
      <c r="BJ492" s="18" t="s">
        <v>78</v>
      </c>
      <c r="BK492" s="177">
        <f>ROUND(I492*H492,2)</f>
        <v>0</v>
      </c>
      <c r="BL492" s="18" t="s">
        <v>231</v>
      </c>
      <c r="BM492" s="176" t="s">
        <v>820</v>
      </c>
    </row>
    <row r="493" s="2" customFormat="1">
      <c r="A493" s="37"/>
      <c r="B493" s="38"/>
      <c r="C493" s="37"/>
      <c r="D493" s="178" t="s">
        <v>136</v>
      </c>
      <c r="E493" s="37"/>
      <c r="F493" s="179" t="s">
        <v>819</v>
      </c>
      <c r="G493" s="37"/>
      <c r="H493" s="37"/>
      <c r="I493" s="180"/>
      <c r="J493" s="37"/>
      <c r="K493" s="37"/>
      <c r="L493" s="38"/>
      <c r="M493" s="181"/>
      <c r="N493" s="182"/>
      <c r="O493" s="76"/>
      <c r="P493" s="76"/>
      <c r="Q493" s="76"/>
      <c r="R493" s="76"/>
      <c r="S493" s="76"/>
      <c r="T493" s="7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8" t="s">
        <v>136</v>
      </c>
      <c r="AU493" s="18" t="s">
        <v>80</v>
      </c>
    </row>
    <row r="494" s="2" customFormat="1" ht="24.15" customHeight="1">
      <c r="A494" s="37"/>
      <c r="B494" s="164"/>
      <c r="C494" s="165" t="s">
        <v>821</v>
      </c>
      <c r="D494" s="165" t="s">
        <v>129</v>
      </c>
      <c r="E494" s="166" t="s">
        <v>822</v>
      </c>
      <c r="F494" s="167" t="s">
        <v>823</v>
      </c>
      <c r="G494" s="168" t="s">
        <v>151</v>
      </c>
      <c r="H494" s="169">
        <v>4</v>
      </c>
      <c r="I494" s="170"/>
      <c r="J494" s="171">
        <f>ROUND(I494*H494,2)</f>
        <v>0</v>
      </c>
      <c r="K494" s="167" t="s">
        <v>133</v>
      </c>
      <c r="L494" s="38"/>
      <c r="M494" s="172" t="s">
        <v>1</v>
      </c>
      <c r="N494" s="173" t="s">
        <v>38</v>
      </c>
      <c r="O494" s="76"/>
      <c r="P494" s="174">
        <f>O494*H494</f>
        <v>0</v>
      </c>
      <c r="Q494" s="174">
        <v>0</v>
      </c>
      <c r="R494" s="174">
        <f>Q494*H494</f>
        <v>0</v>
      </c>
      <c r="S494" s="174">
        <v>0.024</v>
      </c>
      <c r="T494" s="175">
        <f>S494*H494</f>
        <v>0.096000000000000002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76" t="s">
        <v>231</v>
      </c>
      <c r="AT494" s="176" t="s">
        <v>129</v>
      </c>
      <c r="AU494" s="176" t="s">
        <v>80</v>
      </c>
      <c r="AY494" s="18" t="s">
        <v>126</v>
      </c>
      <c r="BE494" s="177">
        <f>IF(N494="základní",J494,0)</f>
        <v>0</v>
      </c>
      <c r="BF494" s="177">
        <f>IF(N494="snížená",J494,0)</f>
        <v>0</v>
      </c>
      <c r="BG494" s="177">
        <f>IF(N494="zákl. přenesená",J494,0)</f>
        <v>0</v>
      </c>
      <c r="BH494" s="177">
        <f>IF(N494="sníž. přenesená",J494,0)</f>
        <v>0</v>
      </c>
      <c r="BI494" s="177">
        <f>IF(N494="nulová",J494,0)</f>
        <v>0</v>
      </c>
      <c r="BJ494" s="18" t="s">
        <v>78</v>
      </c>
      <c r="BK494" s="177">
        <f>ROUND(I494*H494,2)</f>
        <v>0</v>
      </c>
      <c r="BL494" s="18" t="s">
        <v>231</v>
      </c>
      <c r="BM494" s="176" t="s">
        <v>824</v>
      </c>
    </row>
    <row r="495" s="2" customFormat="1">
      <c r="A495" s="37"/>
      <c r="B495" s="38"/>
      <c r="C495" s="37"/>
      <c r="D495" s="178" t="s">
        <v>136</v>
      </c>
      <c r="E495" s="37"/>
      <c r="F495" s="179" t="s">
        <v>825</v>
      </c>
      <c r="G495" s="37"/>
      <c r="H495" s="37"/>
      <c r="I495" s="180"/>
      <c r="J495" s="37"/>
      <c r="K495" s="37"/>
      <c r="L495" s="38"/>
      <c r="M495" s="181"/>
      <c r="N495" s="182"/>
      <c r="O495" s="76"/>
      <c r="P495" s="76"/>
      <c r="Q495" s="76"/>
      <c r="R495" s="76"/>
      <c r="S495" s="76"/>
      <c r="T495" s="7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18" t="s">
        <v>136</v>
      </c>
      <c r="AU495" s="18" t="s">
        <v>80</v>
      </c>
    </row>
    <row r="496" s="2" customFormat="1">
      <c r="A496" s="37"/>
      <c r="B496" s="38"/>
      <c r="C496" s="37"/>
      <c r="D496" s="183" t="s">
        <v>138</v>
      </c>
      <c r="E496" s="37"/>
      <c r="F496" s="184" t="s">
        <v>826</v>
      </c>
      <c r="G496" s="37"/>
      <c r="H496" s="37"/>
      <c r="I496" s="180"/>
      <c r="J496" s="37"/>
      <c r="K496" s="37"/>
      <c r="L496" s="38"/>
      <c r="M496" s="181"/>
      <c r="N496" s="182"/>
      <c r="O496" s="76"/>
      <c r="P496" s="76"/>
      <c r="Q496" s="76"/>
      <c r="R496" s="76"/>
      <c r="S496" s="76"/>
      <c r="T496" s="7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8" t="s">
        <v>138</v>
      </c>
      <c r="AU496" s="18" t="s">
        <v>80</v>
      </c>
    </row>
    <row r="497" s="2" customFormat="1" ht="24.15" customHeight="1">
      <c r="A497" s="37"/>
      <c r="B497" s="164"/>
      <c r="C497" s="165" t="s">
        <v>827</v>
      </c>
      <c r="D497" s="165" t="s">
        <v>129</v>
      </c>
      <c r="E497" s="166" t="s">
        <v>828</v>
      </c>
      <c r="F497" s="167" t="s">
        <v>829</v>
      </c>
      <c r="G497" s="168" t="s">
        <v>151</v>
      </c>
      <c r="H497" s="169">
        <v>10</v>
      </c>
      <c r="I497" s="170"/>
      <c r="J497" s="171">
        <f>ROUND(I497*H497,2)</f>
        <v>0</v>
      </c>
      <c r="K497" s="167" t="s">
        <v>133</v>
      </c>
      <c r="L497" s="38"/>
      <c r="M497" s="172" t="s">
        <v>1</v>
      </c>
      <c r="N497" s="173" t="s">
        <v>38</v>
      </c>
      <c r="O497" s="76"/>
      <c r="P497" s="174">
        <f>O497*H497</f>
        <v>0</v>
      </c>
      <c r="Q497" s="174">
        <v>0</v>
      </c>
      <c r="R497" s="174">
        <f>Q497*H497</f>
        <v>0</v>
      </c>
      <c r="S497" s="174">
        <v>0</v>
      </c>
      <c r="T497" s="175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76" t="s">
        <v>231</v>
      </c>
      <c r="AT497" s="176" t="s">
        <v>129</v>
      </c>
      <c r="AU497" s="176" t="s">
        <v>80</v>
      </c>
      <c r="AY497" s="18" t="s">
        <v>126</v>
      </c>
      <c r="BE497" s="177">
        <f>IF(N497="základní",J497,0)</f>
        <v>0</v>
      </c>
      <c r="BF497" s="177">
        <f>IF(N497="snížená",J497,0)</f>
        <v>0</v>
      </c>
      <c r="BG497" s="177">
        <f>IF(N497="zákl. přenesená",J497,0)</f>
        <v>0</v>
      </c>
      <c r="BH497" s="177">
        <f>IF(N497="sníž. přenesená",J497,0)</f>
        <v>0</v>
      </c>
      <c r="BI497" s="177">
        <f>IF(N497="nulová",J497,0)</f>
        <v>0</v>
      </c>
      <c r="BJ497" s="18" t="s">
        <v>78</v>
      </c>
      <c r="BK497" s="177">
        <f>ROUND(I497*H497,2)</f>
        <v>0</v>
      </c>
      <c r="BL497" s="18" t="s">
        <v>231</v>
      </c>
      <c r="BM497" s="176" t="s">
        <v>830</v>
      </c>
    </row>
    <row r="498" s="2" customFormat="1">
      <c r="A498" s="37"/>
      <c r="B498" s="38"/>
      <c r="C498" s="37"/>
      <c r="D498" s="178" t="s">
        <v>136</v>
      </c>
      <c r="E498" s="37"/>
      <c r="F498" s="179" t="s">
        <v>831</v>
      </c>
      <c r="G498" s="37"/>
      <c r="H498" s="37"/>
      <c r="I498" s="180"/>
      <c r="J498" s="37"/>
      <c r="K498" s="37"/>
      <c r="L498" s="38"/>
      <c r="M498" s="181"/>
      <c r="N498" s="182"/>
      <c r="O498" s="76"/>
      <c r="P498" s="76"/>
      <c r="Q498" s="76"/>
      <c r="R498" s="76"/>
      <c r="S498" s="76"/>
      <c r="T498" s="7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8" t="s">
        <v>136</v>
      </c>
      <c r="AU498" s="18" t="s">
        <v>80</v>
      </c>
    </row>
    <row r="499" s="2" customFormat="1">
      <c r="A499" s="37"/>
      <c r="B499" s="38"/>
      <c r="C499" s="37"/>
      <c r="D499" s="183" t="s">
        <v>138</v>
      </c>
      <c r="E499" s="37"/>
      <c r="F499" s="184" t="s">
        <v>832</v>
      </c>
      <c r="G499" s="37"/>
      <c r="H499" s="37"/>
      <c r="I499" s="180"/>
      <c r="J499" s="37"/>
      <c r="K499" s="37"/>
      <c r="L499" s="38"/>
      <c r="M499" s="181"/>
      <c r="N499" s="182"/>
      <c r="O499" s="76"/>
      <c r="P499" s="76"/>
      <c r="Q499" s="76"/>
      <c r="R499" s="76"/>
      <c r="S499" s="76"/>
      <c r="T499" s="7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8" t="s">
        <v>138</v>
      </c>
      <c r="AU499" s="18" t="s">
        <v>80</v>
      </c>
    </row>
    <row r="500" s="2" customFormat="1" ht="24.15" customHeight="1">
      <c r="A500" s="37"/>
      <c r="B500" s="164"/>
      <c r="C500" s="165" t="s">
        <v>833</v>
      </c>
      <c r="D500" s="165" t="s">
        <v>129</v>
      </c>
      <c r="E500" s="166" t="s">
        <v>834</v>
      </c>
      <c r="F500" s="167" t="s">
        <v>835</v>
      </c>
      <c r="G500" s="168" t="s">
        <v>151</v>
      </c>
      <c r="H500" s="169">
        <v>1</v>
      </c>
      <c r="I500" s="170"/>
      <c r="J500" s="171">
        <f>ROUND(I500*H500,2)</f>
        <v>0</v>
      </c>
      <c r="K500" s="167" t="s">
        <v>133</v>
      </c>
      <c r="L500" s="38"/>
      <c r="M500" s="172" t="s">
        <v>1</v>
      </c>
      <c r="N500" s="173" t="s">
        <v>38</v>
      </c>
      <c r="O500" s="76"/>
      <c r="P500" s="174">
        <f>O500*H500</f>
        <v>0</v>
      </c>
      <c r="Q500" s="174">
        <v>0</v>
      </c>
      <c r="R500" s="174">
        <f>Q500*H500</f>
        <v>0</v>
      </c>
      <c r="S500" s="174">
        <v>0</v>
      </c>
      <c r="T500" s="175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76" t="s">
        <v>231</v>
      </c>
      <c r="AT500" s="176" t="s">
        <v>129</v>
      </c>
      <c r="AU500" s="176" t="s">
        <v>80</v>
      </c>
      <c r="AY500" s="18" t="s">
        <v>126</v>
      </c>
      <c r="BE500" s="177">
        <f>IF(N500="základní",J500,0)</f>
        <v>0</v>
      </c>
      <c r="BF500" s="177">
        <f>IF(N500="snížená",J500,0)</f>
        <v>0</v>
      </c>
      <c r="BG500" s="177">
        <f>IF(N500="zákl. přenesená",J500,0)</f>
        <v>0</v>
      </c>
      <c r="BH500" s="177">
        <f>IF(N500="sníž. přenesená",J500,0)</f>
        <v>0</v>
      </c>
      <c r="BI500" s="177">
        <f>IF(N500="nulová",J500,0)</f>
        <v>0</v>
      </c>
      <c r="BJ500" s="18" t="s">
        <v>78</v>
      </c>
      <c r="BK500" s="177">
        <f>ROUND(I500*H500,2)</f>
        <v>0</v>
      </c>
      <c r="BL500" s="18" t="s">
        <v>231</v>
      </c>
      <c r="BM500" s="176" t="s">
        <v>836</v>
      </c>
    </row>
    <row r="501" s="2" customFormat="1">
      <c r="A501" s="37"/>
      <c r="B501" s="38"/>
      <c r="C501" s="37"/>
      <c r="D501" s="178" t="s">
        <v>136</v>
      </c>
      <c r="E501" s="37"/>
      <c r="F501" s="179" t="s">
        <v>837</v>
      </c>
      <c r="G501" s="37"/>
      <c r="H501" s="37"/>
      <c r="I501" s="180"/>
      <c r="J501" s="37"/>
      <c r="K501" s="37"/>
      <c r="L501" s="38"/>
      <c r="M501" s="181"/>
      <c r="N501" s="182"/>
      <c r="O501" s="76"/>
      <c r="P501" s="76"/>
      <c r="Q501" s="76"/>
      <c r="R501" s="76"/>
      <c r="S501" s="76"/>
      <c r="T501" s="7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8" t="s">
        <v>136</v>
      </c>
      <c r="AU501" s="18" t="s">
        <v>80</v>
      </c>
    </row>
    <row r="502" s="2" customFormat="1">
      <c r="A502" s="37"/>
      <c r="B502" s="38"/>
      <c r="C502" s="37"/>
      <c r="D502" s="183" t="s">
        <v>138</v>
      </c>
      <c r="E502" s="37"/>
      <c r="F502" s="184" t="s">
        <v>838</v>
      </c>
      <c r="G502" s="37"/>
      <c r="H502" s="37"/>
      <c r="I502" s="180"/>
      <c r="J502" s="37"/>
      <c r="K502" s="37"/>
      <c r="L502" s="38"/>
      <c r="M502" s="181"/>
      <c r="N502" s="182"/>
      <c r="O502" s="76"/>
      <c r="P502" s="76"/>
      <c r="Q502" s="76"/>
      <c r="R502" s="76"/>
      <c r="S502" s="76"/>
      <c r="T502" s="7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18" t="s">
        <v>138</v>
      </c>
      <c r="AU502" s="18" t="s">
        <v>80</v>
      </c>
    </row>
    <row r="503" s="2" customFormat="1" ht="16.5" customHeight="1">
      <c r="A503" s="37"/>
      <c r="B503" s="164"/>
      <c r="C503" s="165" t="s">
        <v>839</v>
      </c>
      <c r="D503" s="165" t="s">
        <v>129</v>
      </c>
      <c r="E503" s="166" t="s">
        <v>840</v>
      </c>
      <c r="F503" s="167" t="s">
        <v>841</v>
      </c>
      <c r="G503" s="168" t="s">
        <v>151</v>
      </c>
      <c r="H503" s="169">
        <v>1</v>
      </c>
      <c r="I503" s="170"/>
      <c r="J503" s="171">
        <f>ROUND(I503*H503,2)</f>
        <v>0</v>
      </c>
      <c r="K503" s="167" t="s">
        <v>1</v>
      </c>
      <c r="L503" s="38"/>
      <c r="M503" s="172" t="s">
        <v>1</v>
      </c>
      <c r="N503" s="173" t="s">
        <v>38</v>
      </c>
      <c r="O503" s="76"/>
      <c r="P503" s="174">
        <f>O503*H503</f>
        <v>0</v>
      </c>
      <c r="Q503" s="174">
        <v>0</v>
      </c>
      <c r="R503" s="174">
        <f>Q503*H503</f>
        <v>0</v>
      </c>
      <c r="S503" s="174">
        <v>0</v>
      </c>
      <c r="T503" s="175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76" t="s">
        <v>231</v>
      </c>
      <c r="AT503" s="176" t="s">
        <v>129</v>
      </c>
      <c r="AU503" s="176" t="s">
        <v>80</v>
      </c>
      <c r="AY503" s="18" t="s">
        <v>126</v>
      </c>
      <c r="BE503" s="177">
        <f>IF(N503="základní",J503,0)</f>
        <v>0</v>
      </c>
      <c r="BF503" s="177">
        <f>IF(N503="snížená",J503,0)</f>
        <v>0</v>
      </c>
      <c r="BG503" s="177">
        <f>IF(N503="zákl. přenesená",J503,0)</f>
        <v>0</v>
      </c>
      <c r="BH503" s="177">
        <f>IF(N503="sníž. přenesená",J503,0)</f>
        <v>0</v>
      </c>
      <c r="BI503" s="177">
        <f>IF(N503="nulová",J503,0)</f>
        <v>0</v>
      </c>
      <c r="BJ503" s="18" t="s">
        <v>78</v>
      </c>
      <c r="BK503" s="177">
        <f>ROUND(I503*H503,2)</f>
        <v>0</v>
      </c>
      <c r="BL503" s="18" t="s">
        <v>231</v>
      </c>
      <c r="BM503" s="176" t="s">
        <v>842</v>
      </c>
    </row>
    <row r="504" s="2" customFormat="1">
      <c r="A504" s="37"/>
      <c r="B504" s="38"/>
      <c r="C504" s="37"/>
      <c r="D504" s="178" t="s">
        <v>136</v>
      </c>
      <c r="E504" s="37"/>
      <c r="F504" s="179" t="s">
        <v>841</v>
      </c>
      <c r="G504" s="37"/>
      <c r="H504" s="37"/>
      <c r="I504" s="180"/>
      <c r="J504" s="37"/>
      <c r="K504" s="37"/>
      <c r="L504" s="38"/>
      <c r="M504" s="181"/>
      <c r="N504" s="182"/>
      <c r="O504" s="76"/>
      <c r="P504" s="76"/>
      <c r="Q504" s="76"/>
      <c r="R504" s="76"/>
      <c r="S504" s="76"/>
      <c r="T504" s="7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8" t="s">
        <v>136</v>
      </c>
      <c r="AU504" s="18" t="s">
        <v>80</v>
      </c>
    </row>
    <row r="505" s="2" customFormat="1" ht="24.15" customHeight="1">
      <c r="A505" s="37"/>
      <c r="B505" s="164"/>
      <c r="C505" s="165" t="s">
        <v>843</v>
      </c>
      <c r="D505" s="165" t="s">
        <v>129</v>
      </c>
      <c r="E505" s="166" t="s">
        <v>844</v>
      </c>
      <c r="F505" s="167" t="s">
        <v>845</v>
      </c>
      <c r="G505" s="168" t="s">
        <v>151</v>
      </c>
      <c r="H505" s="169">
        <v>3</v>
      </c>
      <c r="I505" s="170"/>
      <c r="J505" s="171">
        <f>ROUND(I505*H505,2)</f>
        <v>0</v>
      </c>
      <c r="K505" s="167" t="s">
        <v>133</v>
      </c>
      <c r="L505" s="38"/>
      <c r="M505" s="172" t="s">
        <v>1</v>
      </c>
      <c r="N505" s="173" t="s">
        <v>38</v>
      </c>
      <c r="O505" s="76"/>
      <c r="P505" s="174">
        <f>O505*H505</f>
        <v>0</v>
      </c>
      <c r="Q505" s="174">
        <v>0</v>
      </c>
      <c r="R505" s="174">
        <f>Q505*H505</f>
        <v>0</v>
      </c>
      <c r="S505" s="174">
        <v>0</v>
      </c>
      <c r="T505" s="175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76" t="s">
        <v>231</v>
      </c>
      <c r="AT505" s="176" t="s">
        <v>129</v>
      </c>
      <c r="AU505" s="176" t="s">
        <v>80</v>
      </c>
      <c r="AY505" s="18" t="s">
        <v>126</v>
      </c>
      <c r="BE505" s="177">
        <f>IF(N505="základní",J505,0)</f>
        <v>0</v>
      </c>
      <c r="BF505" s="177">
        <f>IF(N505="snížená",J505,0)</f>
        <v>0</v>
      </c>
      <c r="BG505" s="177">
        <f>IF(N505="zákl. přenesená",J505,0)</f>
        <v>0</v>
      </c>
      <c r="BH505" s="177">
        <f>IF(N505="sníž. přenesená",J505,0)</f>
        <v>0</v>
      </c>
      <c r="BI505" s="177">
        <f>IF(N505="nulová",J505,0)</f>
        <v>0</v>
      </c>
      <c r="BJ505" s="18" t="s">
        <v>78</v>
      </c>
      <c r="BK505" s="177">
        <f>ROUND(I505*H505,2)</f>
        <v>0</v>
      </c>
      <c r="BL505" s="18" t="s">
        <v>231</v>
      </c>
      <c r="BM505" s="176" t="s">
        <v>846</v>
      </c>
    </row>
    <row r="506" s="2" customFormat="1">
      <c r="A506" s="37"/>
      <c r="B506" s="38"/>
      <c r="C506" s="37"/>
      <c r="D506" s="178" t="s">
        <v>136</v>
      </c>
      <c r="E506" s="37"/>
      <c r="F506" s="179" t="s">
        <v>847</v>
      </c>
      <c r="G506" s="37"/>
      <c r="H506" s="37"/>
      <c r="I506" s="180"/>
      <c r="J506" s="37"/>
      <c r="K506" s="37"/>
      <c r="L506" s="38"/>
      <c r="M506" s="181"/>
      <c r="N506" s="182"/>
      <c r="O506" s="76"/>
      <c r="P506" s="76"/>
      <c r="Q506" s="76"/>
      <c r="R506" s="76"/>
      <c r="S506" s="76"/>
      <c r="T506" s="7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8" t="s">
        <v>136</v>
      </c>
      <c r="AU506" s="18" t="s">
        <v>80</v>
      </c>
    </row>
    <row r="507" s="2" customFormat="1">
      <c r="A507" s="37"/>
      <c r="B507" s="38"/>
      <c r="C507" s="37"/>
      <c r="D507" s="183" t="s">
        <v>138</v>
      </c>
      <c r="E507" s="37"/>
      <c r="F507" s="184" t="s">
        <v>848</v>
      </c>
      <c r="G507" s="37"/>
      <c r="H507" s="37"/>
      <c r="I507" s="180"/>
      <c r="J507" s="37"/>
      <c r="K507" s="37"/>
      <c r="L507" s="38"/>
      <c r="M507" s="181"/>
      <c r="N507" s="182"/>
      <c r="O507" s="76"/>
      <c r="P507" s="76"/>
      <c r="Q507" s="76"/>
      <c r="R507" s="76"/>
      <c r="S507" s="76"/>
      <c r="T507" s="7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8" t="s">
        <v>138</v>
      </c>
      <c r="AU507" s="18" t="s">
        <v>80</v>
      </c>
    </row>
    <row r="508" s="2" customFormat="1" ht="16.5" customHeight="1">
      <c r="A508" s="37"/>
      <c r="B508" s="164"/>
      <c r="C508" s="165" t="s">
        <v>849</v>
      </c>
      <c r="D508" s="165" t="s">
        <v>129</v>
      </c>
      <c r="E508" s="166" t="s">
        <v>850</v>
      </c>
      <c r="F508" s="167" t="s">
        <v>851</v>
      </c>
      <c r="G508" s="168" t="s">
        <v>151</v>
      </c>
      <c r="H508" s="169">
        <v>2</v>
      </c>
      <c r="I508" s="170"/>
      <c r="J508" s="171">
        <f>ROUND(I508*H508,2)</f>
        <v>0</v>
      </c>
      <c r="K508" s="167" t="s">
        <v>1</v>
      </c>
      <c r="L508" s="38"/>
      <c r="M508" s="172" t="s">
        <v>1</v>
      </c>
      <c r="N508" s="173" t="s">
        <v>38</v>
      </c>
      <c r="O508" s="76"/>
      <c r="P508" s="174">
        <f>O508*H508</f>
        <v>0</v>
      </c>
      <c r="Q508" s="174">
        <v>0</v>
      </c>
      <c r="R508" s="174">
        <f>Q508*H508</f>
        <v>0</v>
      </c>
      <c r="S508" s="174">
        <v>0</v>
      </c>
      <c r="T508" s="175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76" t="s">
        <v>231</v>
      </c>
      <c r="AT508" s="176" t="s">
        <v>129</v>
      </c>
      <c r="AU508" s="176" t="s">
        <v>80</v>
      </c>
      <c r="AY508" s="18" t="s">
        <v>126</v>
      </c>
      <c r="BE508" s="177">
        <f>IF(N508="základní",J508,0)</f>
        <v>0</v>
      </c>
      <c r="BF508" s="177">
        <f>IF(N508="snížená",J508,0)</f>
        <v>0</v>
      </c>
      <c r="BG508" s="177">
        <f>IF(N508="zákl. přenesená",J508,0)</f>
        <v>0</v>
      </c>
      <c r="BH508" s="177">
        <f>IF(N508="sníž. přenesená",J508,0)</f>
        <v>0</v>
      </c>
      <c r="BI508" s="177">
        <f>IF(N508="nulová",J508,0)</f>
        <v>0</v>
      </c>
      <c r="BJ508" s="18" t="s">
        <v>78</v>
      </c>
      <c r="BK508" s="177">
        <f>ROUND(I508*H508,2)</f>
        <v>0</v>
      </c>
      <c r="BL508" s="18" t="s">
        <v>231</v>
      </c>
      <c r="BM508" s="176" t="s">
        <v>852</v>
      </c>
    </row>
    <row r="509" s="2" customFormat="1">
      <c r="A509" s="37"/>
      <c r="B509" s="38"/>
      <c r="C509" s="37"/>
      <c r="D509" s="178" t="s">
        <v>136</v>
      </c>
      <c r="E509" s="37"/>
      <c r="F509" s="179" t="s">
        <v>851</v>
      </c>
      <c r="G509" s="37"/>
      <c r="H509" s="37"/>
      <c r="I509" s="180"/>
      <c r="J509" s="37"/>
      <c r="K509" s="37"/>
      <c r="L509" s="38"/>
      <c r="M509" s="181"/>
      <c r="N509" s="182"/>
      <c r="O509" s="76"/>
      <c r="P509" s="76"/>
      <c r="Q509" s="76"/>
      <c r="R509" s="76"/>
      <c r="S509" s="76"/>
      <c r="T509" s="7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8" t="s">
        <v>136</v>
      </c>
      <c r="AU509" s="18" t="s">
        <v>80</v>
      </c>
    </row>
    <row r="510" s="2" customFormat="1" ht="16.5" customHeight="1">
      <c r="A510" s="37"/>
      <c r="B510" s="164"/>
      <c r="C510" s="165" t="s">
        <v>853</v>
      </c>
      <c r="D510" s="165" t="s">
        <v>129</v>
      </c>
      <c r="E510" s="166" t="s">
        <v>854</v>
      </c>
      <c r="F510" s="167" t="s">
        <v>855</v>
      </c>
      <c r="G510" s="168" t="s">
        <v>151</v>
      </c>
      <c r="H510" s="169">
        <v>1</v>
      </c>
      <c r="I510" s="170"/>
      <c r="J510" s="171">
        <f>ROUND(I510*H510,2)</f>
        <v>0</v>
      </c>
      <c r="K510" s="167" t="s">
        <v>1</v>
      </c>
      <c r="L510" s="38"/>
      <c r="M510" s="172" t="s">
        <v>1</v>
      </c>
      <c r="N510" s="173" t="s">
        <v>38</v>
      </c>
      <c r="O510" s="76"/>
      <c r="P510" s="174">
        <f>O510*H510</f>
        <v>0</v>
      </c>
      <c r="Q510" s="174">
        <v>0</v>
      </c>
      <c r="R510" s="174">
        <f>Q510*H510</f>
        <v>0</v>
      </c>
      <c r="S510" s="174">
        <v>0</v>
      </c>
      <c r="T510" s="175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76" t="s">
        <v>231</v>
      </c>
      <c r="AT510" s="176" t="s">
        <v>129</v>
      </c>
      <c r="AU510" s="176" t="s">
        <v>80</v>
      </c>
      <c r="AY510" s="18" t="s">
        <v>126</v>
      </c>
      <c r="BE510" s="177">
        <f>IF(N510="základní",J510,0)</f>
        <v>0</v>
      </c>
      <c r="BF510" s="177">
        <f>IF(N510="snížená",J510,0)</f>
        <v>0</v>
      </c>
      <c r="BG510" s="177">
        <f>IF(N510="zákl. přenesená",J510,0)</f>
        <v>0</v>
      </c>
      <c r="BH510" s="177">
        <f>IF(N510="sníž. přenesená",J510,0)</f>
        <v>0</v>
      </c>
      <c r="BI510" s="177">
        <f>IF(N510="nulová",J510,0)</f>
        <v>0</v>
      </c>
      <c r="BJ510" s="18" t="s">
        <v>78</v>
      </c>
      <c r="BK510" s="177">
        <f>ROUND(I510*H510,2)</f>
        <v>0</v>
      </c>
      <c r="BL510" s="18" t="s">
        <v>231</v>
      </c>
      <c r="BM510" s="176" t="s">
        <v>856</v>
      </c>
    </row>
    <row r="511" s="2" customFormat="1">
      <c r="A511" s="37"/>
      <c r="B511" s="38"/>
      <c r="C511" s="37"/>
      <c r="D511" s="178" t="s">
        <v>136</v>
      </c>
      <c r="E511" s="37"/>
      <c r="F511" s="179" t="s">
        <v>855</v>
      </c>
      <c r="G511" s="37"/>
      <c r="H511" s="37"/>
      <c r="I511" s="180"/>
      <c r="J511" s="37"/>
      <c r="K511" s="37"/>
      <c r="L511" s="38"/>
      <c r="M511" s="181"/>
      <c r="N511" s="182"/>
      <c r="O511" s="76"/>
      <c r="P511" s="76"/>
      <c r="Q511" s="76"/>
      <c r="R511" s="76"/>
      <c r="S511" s="76"/>
      <c r="T511" s="7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8" t="s">
        <v>136</v>
      </c>
      <c r="AU511" s="18" t="s">
        <v>80</v>
      </c>
    </row>
    <row r="512" s="2" customFormat="1" ht="24.15" customHeight="1">
      <c r="A512" s="37"/>
      <c r="B512" s="164"/>
      <c r="C512" s="165" t="s">
        <v>857</v>
      </c>
      <c r="D512" s="165" t="s">
        <v>129</v>
      </c>
      <c r="E512" s="166" t="s">
        <v>858</v>
      </c>
      <c r="F512" s="167" t="s">
        <v>859</v>
      </c>
      <c r="G512" s="168" t="s">
        <v>151</v>
      </c>
      <c r="H512" s="169">
        <v>1</v>
      </c>
      <c r="I512" s="170"/>
      <c r="J512" s="171">
        <f>ROUND(I512*H512,2)</f>
        <v>0</v>
      </c>
      <c r="K512" s="167" t="s">
        <v>133</v>
      </c>
      <c r="L512" s="38"/>
      <c r="M512" s="172" t="s">
        <v>1</v>
      </c>
      <c r="N512" s="173" t="s">
        <v>38</v>
      </c>
      <c r="O512" s="76"/>
      <c r="P512" s="174">
        <f>O512*H512</f>
        <v>0</v>
      </c>
      <c r="Q512" s="174">
        <v>0</v>
      </c>
      <c r="R512" s="174">
        <f>Q512*H512</f>
        <v>0</v>
      </c>
      <c r="S512" s="174">
        <v>0</v>
      </c>
      <c r="T512" s="175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76" t="s">
        <v>231</v>
      </c>
      <c r="AT512" s="176" t="s">
        <v>129</v>
      </c>
      <c r="AU512" s="176" t="s">
        <v>80</v>
      </c>
      <c r="AY512" s="18" t="s">
        <v>126</v>
      </c>
      <c r="BE512" s="177">
        <f>IF(N512="základní",J512,0)</f>
        <v>0</v>
      </c>
      <c r="BF512" s="177">
        <f>IF(N512="snížená",J512,0)</f>
        <v>0</v>
      </c>
      <c r="BG512" s="177">
        <f>IF(N512="zákl. přenesená",J512,0)</f>
        <v>0</v>
      </c>
      <c r="BH512" s="177">
        <f>IF(N512="sníž. přenesená",J512,0)</f>
        <v>0</v>
      </c>
      <c r="BI512" s="177">
        <f>IF(N512="nulová",J512,0)</f>
        <v>0</v>
      </c>
      <c r="BJ512" s="18" t="s">
        <v>78</v>
      </c>
      <c r="BK512" s="177">
        <f>ROUND(I512*H512,2)</f>
        <v>0</v>
      </c>
      <c r="BL512" s="18" t="s">
        <v>231</v>
      </c>
      <c r="BM512" s="176" t="s">
        <v>860</v>
      </c>
    </row>
    <row r="513" s="2" customFormat="1">
      <c r="A513" s="37"/>
      <c r="B513" s="38"/>
      <c r="C513" s="37"/>
      <c r="D513" s="178" t="s">
        <v>136</v>
      </c>
      <c r="E513" s="37"/>
      <c r="F513" s="179" t="s">
        <v>861</v>
      </c>
      <c r="G513" s="37"/>
      <c r="H513" s="37"/>
      <c r="I513" s="180"/>
      <c r="J513" s="37"/>
      <c r="K513" s="37"/>
      <c r="L513" s="38"/>
      <c r="M513" s="181"/>
      <c r="N513" s="182"/>
      <c r="O513" s="76"/>
      <c r="P513" s="76"/>
      <c r="Q513" s="76"/>
      <c r="R513" s="76"/>
      <c r="S513" s="76"/>
      <c r="T513" s="7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8" t="s">
        <v>136</v>
      </c>
      <c r="AU513" s="18" t="s">
        <v>80</v>
      </c>
    </row>
    <row r="514" s="2" customFormat="1">
      <c r="A514" s="37"/>
      <c r="B514" s="38"/>
      <c r="C514" s="37"/>
      <c r="D514" s="183" t="s">
        <v>138</v>
      </c>
      <c r="E514" s="37"/>
      <c r="F514" s="184" t="s">
        <v>862</v>
      </c>
      <c r="G514" s="37"/>
      <c r="H514" s="37"/>
      <c r="I514" s="180"/>
      <c r="J514" s="37"/>
      <c r="K514" s="37"/>
      <c r="L514" s="38"/>
      <c r="M514" s="181"/>
      <c r="N514" s="182"/>
      <c r="O514" s="76"/>
      <c r="P514" s="76"/>
      <c r="Q514" s="76"/>
      <c r="R514" s="76"/>
      <c r="S514" s="76"/>
      <c r="T514" s="7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8" t="s">
        <v>138</v>
      </c>
      <c r="AU514" s="18" t="s">
        <v>80</v>
      </c>
    </row>
    <row r="515" s="2" customFormat="1" ht="21.75" customHeight="1">
      <c r="A515" s="37"/>
      <c r="B515" s="164"/>
      <c r="C515" s="193" t="s">
        <v>863</v>
      </c>
      <c r="D515" s="193" t="s">
        <v>175</v>
      </c>
      <c r="E515" s="194" t="s">
        <v>864</v>
      </c>
      <c r="F515" s="195" t="s">
        <v>865</v>
      </c>
      <c r="G515" s="196" t="s">
        <v>132</v>
      </c>
      <c r="H515" s="197">
        <v>0.95999999999999996</v>
      </c>
      <c r="I515" s="198"/>
      <c r="J515" s="199">
        <f>ROUND(I515*H515,2)</f>
        <v>0</v>
      </c>
      <c r="K515" s="195" t="s">
        <v>1</v>
      </c>
      <c r="L515" s="200"/>
      <c r="M515" s="201" t="s">
        <v>1</v>
      </c>
      <c r="N515" s="202" t="s">
        <v>38</v>
      </c>
      <c r="O515" s="76"/>
      <c r="P515" s="174">
        <f>O515*H515</f>
        <v>0</v>
      </c>
      <c r="Q515" s="174">
        <v>0.034200000000000001</v>
      </c>
      <c r="R515" s="174">
        <f>Q515*H515</f>
        <v>0.032832</v>
      </c>
      <c r="S515" s="174">
        <v>0</v>
      </c>
      <c r="T515" s="175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76" t="s">
        <v>341</v>
      </c>
      <c r="AT515" s="176" t="s">
        <v>175</v>
      </c>
      <c r="AU515" s="176" t="s">
        <v>80</v>
      </c>
      <c r="AY515" s="18" t="s">
        <v>126</v>
      </c>
      <c r="BE515" s="177">
        <f>IF(N515="základní",J515,0)</f>
        <v>0</v>
      </c>
      <c r="BF515" s="177">
        <f>IF(N515="snížená",J515,0)</f>
        <v>0</v>
      </c>
      <c r="BG515" s="177">
        <f>IF(N515="zákl. přenesená",J515,0)</f>
        <v>0</v>
      </c>
      <c r="BH515" s="177">
        <f>IF(N515="sníž. přenesená",J515,0)</f>
        <v>0</v>
      </c>
      <c r="BI515" s="177">
        <f>IF(N515="nulová",J515,0)</f>
        <v>0</v>
      </c>
      <c r="BJ515" s="18" t="s">
        <v>78</v>
      </c>
      <c r="BK515" s="177">
        <f>ROUND(I515*H515,2)</f>
        <v>0</v>
      </c>
      <c r="BL515" s="18" t="s">
        <v>231</v>
      </c>
      <c r="BM515" s="176" t="s">
        <v>866</v>
      </c>
    </row>
    <row r="516" s="2" customFormat="1">
      <c r="A516" s="37"/>
      <c r="B516" s="38"/>
      <c r="C516" s="37"/>
      <c r="D516" s="178" t="s">
        <v>136</v>
      </c>
      <c r="E516" s="37"/>
      <c r="F516" s="179" t="s">
        <v>865</v>
      </c>
      <c r="G516" s="37"/>
      <c r="H516" s="37"/>
      <c r="I516" s="180"/>
      <c r="J516" s="37"/>
      <c r="K516" s="37"/>
      <c r="L516" s="38"/>
      <c r="M516" s="181"/>
      <c r="N516" s="182"/>
      <c r="O516" s="76"/>
      <c r="P516" s="76"/>
      <c r="Q516" s="76"/>
      <c r="R516" s="76"/>
      <c r="S516" s="76"/>
      <c r="T516" s="7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8" t="s">
        <v>136</v>
      </c>
      <c r="AU516" s="18" t="s">
        <v>80</v>
      </c>
    </row>
    <row r="517" s="13" customFormat="1">
      <c r="A517" s="13"/>
      <c r="B517" s="185"/>
      <c r="C517" s="13"/>
      <c r="D517" s="178" t="s">
        <v>140</v>
      </c>
      <c r="E517" s="186" t="s">
        <v>1</v>
      </c>
      <c r="F517" s="187" t="s">
        <v>867</v>
      </c>
      <c r="G517" s="13"/>
      <c r="H517" s="188">
        <v>0.95999999999999996</v>
      </c>
      <c r="I517" s="189"/>
      <c r="J517" s="13"/>
      <c r="K517" s="13"/>
      <c r="L517" s="185"/>
      <c r="M517" s="190"/>
      <c r="N517" s="191"/>
      <c r="O517" s="191"/>
      <c r="P517" s="191"/>
      <c r="Q517" s="191"/>
      <c r="R517" s="191"/>
      <c r="S517" s="191"/>
      <c r="T517" s="19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6" t="s">
        <v>140</v>
      </c>
      <c r="AU517" s="186" t="s">
        <v>80</v>
      </c>
      <c r="AV517" s="13" t="s">
        <v>80</v>
      </c>
      <c r="AW517" s="13" t="s">
        <v>30</v>
      </c>
      <c r="AX517" s="13" t="s">
        <v>78</v>
      </c>
      <c r="AY517" s="186" t="s">
        <v>126</v>
      </c>
    </row>
    <row r="518" s="2" customFormat="1" ht="24.15" customHeight="1">
      <c r="A518" s="37"/>
      <c r="B518" s="164"/>
      <c r="C518" s="165" t="s">
        <v>868</v>
      </c>
      <c r="D518" s="165" t="s">
        <v>129</v>
      </c>
      <c r="E518" s="166" t="s">
        <v>869</v>
      </c>
      <c r="F518" s="167" t="s">
        <v>870</v>
      </c>
      <c r="G518" s="168" t="s">
        <v>151</v>
      </c>
      <c r="H518" s="169">
        <v>1</v>
      </c>
      <c r="I518" s="170"/>
      <c r="J518" s="171">
        <f>ROUND(I518*H518,2)</f>
        <v>0</v>
      </c>
      <c r="K518" s="167" t="s">
        <v>133</v>
      </c>
      <c r="L518" s="38"/>
      <c r="M518" s="172" t="s">
        <v>1</v>
      </c>
      <c r="N518" s="173" t="s">
        <v>38</v>
      </c>
      <c r="O518" s="76"/>
      <c r="P518" s="174">
        <f>O518*H518</f>
        <v>0</v>
      </c>
      <c r="Q518" s="174">
        <v>0</v>
      </c>
      <c r="R518" s="174">
        <f>Q518*H518</f>
        <v>0</v>
      </c>
      <c r="S518" s="174">
        <v>0</v>
      </c>
      <c r="T518" s="175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76" t="s">
        <v>231</v>
      </c>
      <c r="AT518" s="176" t="s">
        <v>129</v>
      </c>
      <c r="AU518" s="176" t="s">
        <v>80</v>
      </c>
      <c r="AY518" s="18" t="s">
        <v>126</v>
      </c>
      <c r="BE518" s="177">
        <f>IF(N518="základní",J518,0)</f>
        <v>0</v>
      </c>
      <c r="BF518" s="177">
        <f>IF(N518="snížená",J518,0)</f>
        <v>0</v>
      </c>
      <c r="BG518" s="177">
        <f>IF(N518="zákl. přenesená",J518,0)</f>
        <v>0</v>
      </c>
      <c r="BH518" s="177">
        <f>IF(N518="sníž. přenesená",J518,0)</f>
        <v>0</v>
      </c>
      <c r="BI518" s="177">
        <f>IF(N518="nulová",J518,0)</f>
        <v>0</v>
      </c>
      <c r="BJ518" s="18" t="s">
        <v>78</v>
      </c>
      <c r="BK518" s="177">
        <f>ROUND(I518*H518,2)</f>
        <v>0</v>
      </c>
      <c r="BL518" s="18" t="s">
        <v>231</v>
      </c>
      <c r="BM518" s="176" t="s">
        <v>871</v>
      </c>
    </row>
    <row r="519" s="2" customFormat="1">
      <c r="A519" s="37"/>
      <c r="B519" s="38"/>
      <c r="C519" s="37"/>
      <c r="D519" s="178" t="s">
        <v>136</v>
      </c>
      <c r="E519" s="37"/>
      <c r="F519" s="179" t="s">
        <v>872</v>
      </c>
      <c r="G519" s="37"/>
      <c r="H519" s="37"/>
      <c r="I519" s="180"/>
      <c r="J519" s="37"/>
      <c r="K519" s="37"/>
      <c r="L519" s="38"/>
      <c r="M519" s="181"/>
      <c r="N519" s="182"/>
      <c r="O519" s="76"/>
      <c r="P519" s="76"/>
      <c r="Q519" s="76"/>
      <c r="R519" s="76"/>
      <c r="S519" s="76"/>
      <c r="T519" s="7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8" t="s">
        <v>136</v>
      </c>
      <c r="AU519" s="18" t="s">
        <v>80</v>
      </c>
    </row>
    <row r="520" s="2" customFormat="1">
      <c r="A520" s="37"/>
      <c r="B520" s="38"/>
      <c r="C520" s="37"/>
      <c r="D520" s="183" t="s">
        <v>138</v>
      </c>
      <c r="E520" s="37"/>
      <c r="F520" s="184" t="s">
        <v>873</v>
      </c>
      <c r="G520" s="37"/>
      <c r="H520" s="37"/>
      <c r="I520" s="180"/>
      <c r="J520" s="37"/>
      <c r="K520" s="37"/>
      <c r="L520" s="38"/>
      <c r="M520" s="181"/>
      <c r="N520" s="182"/>
      <c r="O520" s="76"/>
      <c r="P520" s="76"/>
      <c r="Q520" s="76"/>
      <c r="R520" s="76"/>
      <c r="S520" s="76"/>
      <c r="T520" s="7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8" t="s">
        <v>138</v>
      </c>
      <c r="AU520" s="18" t="s">
        <v>80</v>
      </c>
    </row>
    <row r="521" s="2" customFormat="1" ht="24.15" customHeight="1">
      <c r="A521" s="37"/>
      <c r="B521" s="164"/>
      <c r="C521" s="165" t="s">
        <v>874</v>
      </c>
      <c r="D521" s="165" t="s">
        <v>129</v>
      </c>
      <c r="E521" s="166" t="s">
        <v>875</v>
      </c>
      <c r="F521" s="167" t="s">
        <v>876</v>
      </c>
      <c r="G521" s="168" t="s">
        <v>151</v>
      </c>
      <c r="H521" s="169">
        <v>1</v>
      </c>
      <c r="I521" s="170"/>
      <c r="J521" s="171">
        <f>ROUND(I521*H521,2)</f>
        <v>0</v>
      </c>
      <c r="K521" s="167" t="s">
        <v>133</v>
      </c>
      <c r="L521" s="38"/>
      <c r="M521" s="172" t="s">
        <v>1</v>
      </c>
      <c r="N521" s="173" t="s">
        <v>38</v>
      </c>
      <c r="O521" s="76"/>
      <c r="P521" s="174">
        <f>O521*H521</f>
        <v>0</v>
      </c>
      <c r="Q521" s="174">
        <v>8.0000000000000007E-05</v>
      </c>
      <c r="R521" s="174">
        <f>Q521*H521</f>
        <v>8.0000000000000007E-05</v>
      </c>
      <c r="S521" s="174">
        <v>0</v>
      </c>
      <c r="T521" s="175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76" t="s">
        <v>231</v>
      </c>
      <c r="AT521" s="176" t="s">
        <v>129</v>
      </c>
      <c r="AU521" s="176" t="s">
        <v>80</v>
      </c>
      <c r="AY521" s="18" t="s">
        <v>126</v>
      </c>
      <c r="BE521" s="177">
        <f>IF(N521="základní",J521,0)</f>
        <v>0</v>
      </c>
      <c r="BF521" s="177">
        <f>IF(N521="snížená",J521,0)</f>
        <v>0</v>
      </c>
      <c r="BG521" s="177">
        <f>IF(N521="zákl. přenesená",J521,0)</f>
        <v>0</v>
      </c>
      <c r="BH521" s="177">
        <f>IF(N521="sníž. přenesená",J521,0)</f>
        <v>0</v>
      </c>
      <c r="BI521" s="177">
        <f>IF(N521="nulová",J521,0)</f>
        <v>0</v>
      </c>
      <c r="BJ521" s="18" t="s">
        <v>78</v>
      </c>
      <c r="BK521" s="177">
        <f>ROUND(I521*H521,2)</f>
        <v>0</v>
      </c>
      <c r="BL521" s="18" t="s">
        <v>231</v>
      </c>
      <c r="BM521" s="176" t="s">
        <v>877</v>
      </c>
    </row>
    <row r="522" s="2" customFormat="1">
      <c r="A522" s="37"/>
      <c r="B522" s="38"/>
      <c r="C522" s="37"/>
      <c r="D522" s="178" t="s">
        <v>136</v>
      </c>
      <c r="E522" s="37"/>
      <c r="F522" s="179" t="s">
        <v>878</v>
      </c>
      <c r="G522" s="37"/>
      <c r="H522" s="37"/>
      <c r="I522" s="180"/>
      <c r="J522" s="37"/>
      <c r="K522" s="37"/>
      <c r="L522" s="38"/>
      <c r="M522" s="181"/>
      <c r="N522" s="182"/>
      <c r="O522" s="76"/>
      <c r="P522" s="76"/>
      <c r="Q522" s="76"/>
      <c r="R522" s="76"/>
      <c r="S522" s="76"/>
      <c r="T522" s="7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8" t="s">
        <v>136</v>
      </c>
      <c r="AU522" s="18" t="s">
        <v>80</v>
      </c>
    </row>
    <row r="523" s="2" customFormat="1">
      <c r="A523" s="37"/>
      <c r="B523" s="38"/>
      <c r="C523" s="37"/>
      <c r="D523" s="183" t="s">
        <v>138</v>
      </c>
      <c r="E523" s="37"/>
      <c r="F523" s="184" t="s">
        <v>879</v>
      </c>
      <c r="G523" s="37"/>
      <c r="H523" s="37"/>
      <c r="I523" s="180"/>
      <c r="J523" s="37"/>
      <c r="K523" s="37"/>
      <c r="L523" s="38"/>
      <c r="M523" s="181"/>
      <c r="N523" s="182"/>
      <c r="O523" s="76"/>
      <c r="P523" s="76"/>
      <c r="Q523" s="76"/>
      <c r="R523" s="76"/>
      <c r="S523" s="76"/>
      <c r="T523" s="7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8" t="s">
        <v>138</v>
      </c>
      <c r="AU523" s="18" t="s">
        <v>80</v>
      </c>
    </row>
    <row r="524" s="2" customFormat="1" ht="24.15" customHeight="1">
      <c r="A524" s="37"/>
      <c r="B524" s="164"/>
      <c r="C524" s="165" t="s">
        <v>880</v>
      </c>
      <c r="D524" s="165" t="s">
        <v>129</v>
      </c>
      <c r="E524" s="166" t="s">
        <v>881</v>
      </c>
      <c r="F524" s="167" t="s">
        <v>882</v>
      </c>
      <c r="G524" s="168" t="s">
        <v>291</v>
      </c>
      <c r="H524" s="203"/>
      <c r="I524" s="170"/>
      <c r="J524" s="171">
        <f>ROUND(I524*H524,2)</f>
        <v>0</v>
      </c>
      <c r="K524" s="167" t="s">
        <v>133</v>
      </c>
      <c r="L524" s="38"/>
      <c r="M524" s="172" t="s">
        <v>1</v>
      </c>
      <c r="N524" s="173" t="s">
        <v>38</v>
      </c>
      <c r="O524" s="76"/>
      <c r="P524" s="174">
        <f>O524*H524</f>
        <v>0</v>
      </c>
      <c r="Q524" s="174">
        <v>0</v>
      </c>
      <c r="R524" s="174">
        <f>Q524*H524</f>
        <v>0</v>
      </c>
      <c r="S524" s="174">
        <v>0</v>
      </c>
      <c r="T524" s="175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76" t="s">
        <v>231</v>
      </c>
      <c r="AT524" s="176" t="s">
        <v>129</v>
      </c>
      <c r="AU524" s="176" t="s">
        <v>80</v>
      </c>
      <c r="AY524" s="18" t="s">
        <v>126</v>
      </c>
      <c r="BE524" s="177">
        <f>IF(N524="základní",J524,0)</f>
        <v>0</v>
      </c>
      <c r="BF524" s="177">
        <f>IF(N524="snížená",J524,0)</f>
        <v>0</v>
      </c>
      <c r="BG524" s="177">
        <f>IF(N524="zákl. přenesená",J524,0)</f>
        <v>0</v>
      </c>
      <c r="BH524" s="177">
        <f>IF(N524="sníž. přenesená",J524,0)</f>
        <v>0</v>
      </c>
      <c r="BI524" s="177">
        <f>IF(N524="nulová",J524,0)</f>
        <v>0</v>
      </c>
      <c r="BJ524" s="18" t="s">
        <v>78</v>
      </c>
      <c r="BK524" s="177">
        <f>ROUND(I524*H524,2)</f>
        <v>0</v>
      </c>
      <c r="BL524" s="18" t="s">
        <v>231</v>
      </c>
      <c r="BM524" s="176" t="s">
        <v>883</v>
      </c>
    </row>
    <row r="525" s="2" customFormat="1">
      <c r="A525" s="37"/>
      <c r="B525" s="38"/>
      <c r="C525" s="37"/>
      <c r="D525" s="178" t="s">
        <v>136</v>
      </c>
      <c r="E525" s="37"/>
      <c r="F525" s="179" t="s">
        <v>884</v>
      </c>
      <c r="G525" s="37"/>
      <c r="H525" s="37"/>
      <c r="I525" s="180"/>
      <c r="J525" s="37"/>
      <c r="K525" s="37"/>
      <c r="L525" s="38"/>
      <c r="M525" s="181"/>
      <c r="N525" s="182"/>
      <c r="O525" s="76"/>
      <c r="P525" s="76"/>
      <c r="Q525" s="76"/>
      <c r="R525" s="76"/>
      <c r="S525" s="76"/>
      <c r="T525" s="7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8" t="s">
        <v>136</v>
      </c>
      <c r="AU525" s="18" t="s">
        <v>80</v>
      </c>
    </row>
    <row r="526" s="2" customFormat="1">
      <c r="A526" s="37"/>
      <c r="B526" s="38"/>
      <c r="C526" s="37"/>
      <c r="D526" s="183" t="s">
        <v>138</v>
      </c>
      <c r="E526" s="37"/>
      <c r="F526" s="184" t="s">
        <v>885</v>
      </c>
      <c r="G526" s="37"/>
      <c r="H526" s="37"/>
      <c r="I526" s="180"/>
      <c r="J526" s="37"/>
      <c r="K526" s="37"/>
      <c r="L526" s="38"/>
      <c r="M526" s="181"/>
      <c r="N526" s="182"/>
      <c r="O526" s="76"/>
      <c r="P526" s="76"/>
      <c r="Q526" s="76"/>
      <c r="R526" s="76"/>
      <c r="S526" s="76"/>
      <c r="T526" s="77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8" t="s">
        <v>138</v>
      </c>
      <c r="AU526" s="18" t="s">
        <v>80</v>
      </c>
    </row>
    <row r="527" s="12" customFormat="1" ht="22.8" customHeight="1">
      <c r="A527" s="12"/>
      <c r="B527" s="151"/>
      <c r="C527" s="12"/>
      <c r="D527" s="152" t="s">
        <v>72</v>
      </c>
      <c r="E527" s="162" t="s">
        <v>886</v>
      </c>
      <c r="F527" s="162" t="s">
        <v>887</v>
      </c>
      <c r="G527" s="12"/>
      <c r="H527" s="12"/>
      <c r="I527" s="154"/>
      <c r="J527" s="163">
        <f>BK527</f>
        <v>0</v>
      </c>
      <c r="K527" s="12"/>
      <c r="L527" s="151"/>
      <c r="M527" s="156"/>
      <c r="N527" s="157"/>
      <c r="O527" s="157"/>
      <c r="P527" s="158">
        <f>SUM(P528:P535)</f>
        <v>0</v>
      </c>
      <c r="Q527" s="157"/>
      <c r="R527" s="158">
        <f>SUM(R528:R535)</f>
        <v>0.017700799999999999</v>
      </c>
      <c r="S527" s="157"/>
      <c r="T527" s="159">
        <f>SUM(T528:T535)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152" t="s">
        <v>80</v>
      </c>
      <c r="AT527" s="160" t="s">
        <v>72</v>
      </c>
      <c r="AU527" s="160" t="s">
        <v>78</v>
      </c>
      <c r="AY527" s="152" t="s">
        <v>126</v>
      </c>
      <c r="BK527" s="161">
        <f>SUM(BK528:BK535)</f>
        <v>0</v>
      </c>
    </row>
    <row r="528" s="2" customFormat="1" ht="24.15" customHeight="1">
      <c r="A528" s="37"/>
      <c r="B528" s="164"/>
      <c r="C528" s="165" t="s">
        <v>888</v>
      </c>
      <c r="D528" s="165" t="s">
        <v>129</v>
      </c>
      <c r="E528" s="166" t="s">
        <v>889</v>
      </c>
      <c r="F528" s="167" t="s">
        <v>890</v>
      </c>
      <c r="G528" s="168" t="s">
        <v>207</v>
      </c>
      <c r="H528" s="169">
        <v>2.4049999999999998</v>
      </c>
      <c r="I528" s="170"/>
      <c r="J528" s="171">
        <f>ROUND(I528*H528,2)</f>
        <v>0</v>
      </c>
      <c r="K528" s="167" t="s">
        <v>133</v>
      </c>
      <c r="L528" s="38"/>
      <c r="M528" s="172" t="s">
        <v>1</v>
      </c>
      <c r="N528" s="173" t="s">
        <v>38</v>
      </c>
      <c r="O528" s="76"/>
      <c r="P528" s="174">
        <f>O528*H528</f>
        <v>0</v>
      </c>
      <c r="Q528" s="174">
        <v>0.00040000000000000002</v>
      </c>
      <c r="R528" s="174">
        <f>Q528*H528</f>
        <v>0.00096199999999999996</v>
      </c>
      <c r="S528" s="174">
        <v>0</v>
      </c>
      <c r="T528" s="175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76" t="s">
        <v>231</v>
      </c>
      <c r="AT528" s="176" t="s">
        <v>129</v>
      </c>
      <c r="AU528" s="176" t="s">
        <v>80</v>
      </c>
      <c r="AY528" s="18" t="s">
        <v>126</v>
      </c>
      <c r="BE528" s="177">
        <f>IF(N528="základní",J528,0)</f>
        <v>0</v>
      </c>
      <c r="BF528" s="177">
        <f>IF(N528="snížená",J528,0)</f>
        <v>0</v>
      </c>
      <c r="BG528" s="177">
        <f>IF(N528="zákl. přenesená",J528,0)</f>
        <v>0</v>
      </c>
      <c r="BH528" s="177">
        <f>IF(N528="sníž. přenesená",J528,0)</f>
        <v>0</v>
      </c>
      <c r="BI528" s="177">
        <f>IF(N528="nulová",J528,0)</f>
        <v>0</v>
      </c>
      <c r="BJ528" s="18" t="s">
        <v>78</v>
      </c>
      <c r="BK528" s="177">
        <f>ROUND(I528*H528,2)</f>
        <v>0</v>
      </c>
      <c r="BL528" s="18" t="s">
        <v>231</v>
      </c>
      <c r="BM528" s="176" t="s">
        <v>891</v>
      </c>
    </row>
    <row r="529" s="2" customFormat="1">
      <c r="A529" s="37"/>
      <c r="B529" s="38"/>
      <c r="C529" s="37"/>
      <c r="D529" s="178" t="s">
        <v>136</v>
      </c>
      <c r="E529" s="37"/>
      <c r="F529" s="179" t="s">
        <v>892</v>
      </c>
      <c r="G529" s="37"/>
      <c r="H529" s="37"/>
      <c r="I529" s="180"/>
      <c r="J529" s="37"/>
      <c r="K529" s="37"/>
      <c r="L529" s="38"/>
      <c r="M529" s="181"/>
      <c r="N529" s="182"/>
      <c r="O529" s="76"/>
      <c r="P529" s="76"/>
      <c r="Q529" s="76"/>
      <c r="R529" s="76"/>
      <c r="S529" s="76"/>
      <c r="T529" s="7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8" t="s">
        <v>136</v>
      </c>
      <c r="AU529" s="18" t="s">
        <v>80</v>
      </c>
    </row>
    <row r="530" s="2" customFormat="1">
      <c r="A530" s="37"/>
      <c r="B530" s="38"/>
      <c r="C530" s="37"/>
      <c r="D530" s="183" t="s">
        <v>138</v>
      </c>
      <c r="E530" s="37"/>
      <c r="F530" s="184" t="s">
        <v>893</v>
      </c>
      <c r="G530" s="37"/>
      <c r="H530" s="37"/>
      <c r="I530" s="180"/>
      <c r="J530" s="37"/>
      <c r="K530" s="37"/>
      <c r="L530" s="38"/>
      <c r="M530" s="181"/>
      <c r="N530" s="182"/>
      <c r="O530" s="76"/>
      <c r="P530" s="76"/>
      <c r="Q530" s="76"/>
      <c r="R530" s="76"/>
      <c r="S530" s="76"/>
      <c r="T530" s="77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8" t="s">
        <v>138</v>
      </c>
      <c r="AU530" s="18" t="s">
        <v>80</v>
      </c>
    </row>
    <row r="531" s="2" customFormat="1" ht="24.15" customHeight="1">
      <c r="A531" s="37"/>
      <c r="B531" s="164"/>
      <c r="C531" s="193" t="s">
        <v>894</v>
      </c>
      <c r="D531" s="193" t="s">
        <v>175</v>
      </c>
      <c r="E531" s="194" t="s">
        <v>895</v>
      </c>
      <c r="F531" s="195" t="s">
        <v>896</v>
      </c>
      <c r="G531" s="196" t="s">
        <v>207</v>
      </c>
      <c r="H531" s="197">
        <v>2.4049999999999998</v>
      </c>
      <c r="I531" s="198"/>
      <c r="J531" s="199">
        <f>ROUND(I531*H531,2)</f>
        <v>0</v>
      </c>
      <c r="K531" s="195" t="s">
        <v>133</v>
      </c>
      <c r="L531" s="200"/>
      <c r="M531" s="201" t="s">
        <v>1</v>
      </c>
      <c r="N531" s="202" t="s">
        <v>38</v>
      </c>
      <c r="O531" s="76"/>
      <c r="P531" s="174">
        <f>O531*H531</f>
        <v>0</v>
      </c>
      <c r="Q531" s="174">
        <v>0.00696</v>
      </c>
      <c r="R531" s="174">
        <f>Q531*H531</f>
        <v>0.016738799999999998</v>
      </c>
      <c r="S531" s="174">
        <v>0</v>
      </c>
      <c r="T531" s="175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76" t="s">
        <v>341</v>
      </c>
      <c r="AT531" s="176" t="s">
        <v>175</v>
      </c>
      <c r="AU531" s="176" t="s">
        <v>80</v>
      </c>
      <c r="AY531" s="18" t="s">
        <v>126</v>
      </c>
      <c r="BE531" s="177">
        <f>IF(N531="základní",J531,0)</f>
        <v>0</v>
      </c>
      <c r="BF531" s="177">
        <f>IF(N531="snížená",J531,0)</f>
        <v>0</v>
      </c>
      <c r="BG531" s="177">
        <f>IF(N531="zákl. přenesená",J531,0)</f>
        <v>0</v>
      </c>
      <c r="BH531" s="177">
        <f>IF(N531="sníž. přenesená",J531,0)</f>
        <v>0</v>
      </c>
      <c r="BI531" s="177">
        <f>IF(N531="nulová",J531,0)</f>
        <v>0</v>
      </c>
      <c r="BJ531" s="18" t="s">
        <v>78</v>
      </c>
      <c r="BK531" s="177">
        <f>ROUND(I531*H531,2)</f>
        <v>0</v>
      </c>
      <c r="BL531" s="18" t="s">
        <v>231</v>
      </c>
      <c r="BM531" s="176" t="s">
        <v>897</v>
      </c>
    </row>
    <row r="532" s="2" customFormat="1">
      <c r="A532" s="37"/>
      <c r="B532" s="38"/>
      <c r="C532" s="37"/>
      <c r="D532" s="178" t="s">
        <v>136</v>
      </c>
      <c r="E532" s="37"/>
      <c r="F532" s="179" t="s">
        <v>896</v>
      </c>
      <c r="G532" s="37"/>
      <c r="H532" s="37"/>
      <c r="I532" s="180"/>
      <c r="J532" s="37"/>
      <c r="K532" s="37"/>
      <c r="L532" s="38"/>
      <c r="M532" s="181"/>
      <c r="N532" s="182"/>
      <c r="O532" s="76"/>
      <c r="P532" s="76"/>
      <c r="Q532" s="76"/>
      <c r="R532" s="76"/>
      <c r="S532" s="76"/>
      <c r="T532" s="7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8" t="s">
        <v>136</v>
      </c>
      <c r="AU532" s="18" t="s">
        <v>80</v>
      </c>
    </row>
    <row r="533" s="2" customFormat="1" ht="24.15" customHeight="1">
      <c r="A533" s="37"/>
      <c r="B533" s="164"/>
      <c r="C533" s="165" t="s">
        <v>898</v>
      </c>
      <c r="D533" s="165" t="s">
        <v>129</v>
      </c>
      <c r="E533" s="166" t="s">
        <v>899</v>
      </c>
      <c r="F533" s="167" t="s">
        <v>900</v>
      </c>
      <c r="G533" s="168" t="s">
        <v>291</v>
      </c>
      <c r="H533" s="203"/>
      <c r="I533" s="170"/>
      <c r="J533" s="171">
        <f>ROUND(I533*H533,2)</f>
        <v>0</v>
      </c>
      <c r="K533" s="167" t="s">
        <v>133</v>
      </c>
      <c r="L533" s="38"/>
      <c r="M533" s="172" t="s">
        <v>1</v>
      </c>
      <c r="N533" s="173" t="s">
        <v>38</v>
      </c>
      <c r="O533" s="76"/>
      <c r="P533" s="174">
        <f>O533*H533</f>
        <v>0</v>
      </c>
      <c r="Q533" s="174">
        <v>0</v>
      </c>
      <c r="R533" s="174">
        <f>Q533*H533</f>
        <v>0</v>
      </c>
      <c r="S533" s="174">
        <v>0</v>
      </c>
      <c r="T533" s="175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76" t="s">
        <v>231</v>
      </c>
      <c r="AT533" s="176" t="s">
        <v>129</v>
      </c>
      <c r="AU533" s="176" t="s">
        <v>80</v>
      </c>
      <c r="AY533" s="18" t="s">
        <v>126</v>
      </c>
      <c r="BE533" s="177">
        <f>IF(N533="základní",J533,0)</f>
        <v>0</v>
      </c>
      <c r="BF533" s="177">
        <f>IF(N533="snížená",J533,0)</f>
        <v>0</v>
      </c>
      <c r="BG533" s="177">
        <f>IF(N533="zákl. přenesená",J533,0)</f>
        <v>0</v>
      </c>
      <c r="BH533" s="177">
        <f>IF(N533="sníž. přenesená",J533,0)</f>
        <v>0</v>
      </c>
      <c r="BI533" s="177">
        <f>IF(N533="nulová",J533,0)</f>
        <v>0</v>
      </c>
      <c r="BJ533" s="18" t="s">
        <v>78</v>
      </c>
      <c r="BK533" s="177">
        <f>ROUND(I533*H533,2)</f>
        <v>0</v>
      </c>
      <c r="BL533" s="18" t="s">
        <v>231</v>
      </c>
      <c r="BM533" s="176" t="s">
        <v>901</v>
      </c>
    </row>
    <row r="534" s="2" customFormat="1">
      <c r="A534" s="37"/>
      <c r="B534" s="38"/>
      <c r="C534" s="37"/>
      <c r="D534" s="178" t="s">
        <v>136</v>
      </c>
      <c r="E534" s="37"/>
      <c r="F534" s="179" t="s">
        <v>902</v>
      </c>
      <c r="G534" s="37"/>
      <c r="H534" s="37"/>
      <c r="I534" s="180"/>
      <c r="J534" s="37"/>
      <c r="K534" s="37"/>
      <c r="L534" s="38"/>
      <c r="M534" s="181"/>
      <c r="N534" s="182"/>
      <c r="O534" s="76"/>
      <c r="P534" s="76"/>
      <c r="Q534" s="76"/>
      <c r="R534" s="76"/>
      <c r="S534" s="76"/>
      <c r="T534" s="7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18" t="s">
        <v>136</v>
      </c>
      <c r="AU534" s="18" t="s">
        <v>80</v>
      </c>
    </row>
    <row r="535" s="2" customFormat="1">
      <c r="A535" s="37"/>
      <c r="B535" s="38"/>
      <c r="C535" s="37"/>
      <c r="D535" s="183" t="s">
        <v>138</v>
      </c>
      <c r="E535" s="37"/>
      <c r="F535" s="184" t="s">
        <v>903</v>
      </c>
      <c r="G535" s="37"/>
      <c r="H535" s="37"/>
      <c r="I535" s="180"/>
      <c r="J535" s="37"/>
      <c r="K535" s="37"/>
      <c r="L535" s="38"/>
      <c r="M535" s="181"/>
      <c r="N535" s="182"/>
      <c r="O535" s="76"/>
      <c r="P535" s="76"/>
      <c r="Q535" s="76"/>
      <c r="R535" s="76"/>
      <c r="S535" s="76"/>
      <c r="T535" s="77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8" t="s">
        <v>138</v>
      </c>
      <c r="AU535" s="18" t="s">
        <v>80</v>
      </c>
    </row>
    <row r="536" s="12" customFormat="1" ht="22.8" customHeight="1">
      <c r="A536" s="12"/>
      <c r="B536" s="151"/>
      <c r="C536" s="12"/>
      <c r="D536" s="152" t="s">
        <v>72</v>
      </c>
      <c r="E536" s="162" t="s">
        <v>904</v>
      </c>
      <c r="F536" s="162" t="s">
        <v>905</v>
      </c>
      <c r="G536" s="12"/>
      <c r="H536" s="12"/>
      <c r="I536" s="154"/>
      <c r="J536" s="163">
        <f>BK536</f>
        <v>0</v>
      </c>
      <c r="K536" s="12"/>
      <c r="L536" s="151"/>
      <c r="M536" s="156"/>
      <c r="N536" s="157"/>
      <c r="O536" s="157"/>
      <c r="P536" s="158">
        <f>SUM(P537:P591)</f>
        <v>0</v>
      </c>
      <c r="Q536" s="157"/>
      <c r="R536" s="158">
        <f>SUM(R537:R591)</f>
        <v>0.79479663000000012</v>
      </c>
      <c r="S536" s="157"/>
      <c r="T536" s="159">
        <f>SUM(T537:T591)</f>
        <v>0.20443540000000002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152" t="s">
        <v>80</v>
      </c>
      <c r="AT536" s="160" t="s">
        <v>72</v>
      </c>
      <c r="AU536" s="160" t="s">
        <v>78</v>
      </c>
      <c r="AY536" s="152" t="s">
        <v>126</v>
      </c>
      <c r="BK536" s="161">
        <f>SUM(BK537:BK591)</f>
        <v>0</v>
      </c>
    </row>
    <row r="537" s="2" customFormat="1" ht="24.15" customHeight="1">
      <c r="A537" s="37"/>
      <c r="B537" s="164"/>
      <c r="C537" s="165" t="s">
        <v>906</v>
      </c>
      <c r="D537" s="165" t="s">
        <v>129</v>
      </c>
      <c r="E537" s="166" t="s">
        <v>907</v>
      </c>
      <c r="F537" s="167" t="s">
        <v>908</v>
      </c>
      <c r="G537" s="168" t="s">
        <v>132</v>
      </c>
      <c r="H537" s="169">
        <v>73.900000000000006</v>
      </c>
      <c r="I537" s="170"/>
      <c r="J537" s="171">
        <f>ROUND(I537*H537,2)</f>
        <v>0</v>
      </c>
      <c r="K537" s="167" t="s">
        <v>133</v>
      </c>
      <c r="L537" s="38"/>
      <c r="M537" s="172" t="s">
        <v>1</v>
      </c>
      <c r="N537" s="173" t="s">
        <v>38</v>
      </c>
      <c r="O537" s="76"/>
      <c r="P537" s="174">
        <f>O537*H537</f>
        <v>0</v>
      </c>
      <c r="Q537" s="174">
        <v>0</v>
      </c>
      <c r="R537" s="174">
        <f>Q537*H537</f>
        <v>0</v>
      </c>
      <c r="S537" s="174">
        <v>0</v>
      </c>
      <c r="T537" s="175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76" t="s">
        <v>231</v>
      </c>
      <c r="AT537" s="176" t="s">
        <v>129</v>
      </c>
      <c r="AU537" s="176" t="s">
        <v>80</v>
      </c>
      <c r="AY537" s="18" t="s">
        <v>126</v>
      </c>
      <c r="BE537" s="177">
        <f>IF(N537="základní",J537,0)</f>
        <v>0</v>
      </c>
      <c r="BF537" s="177">
        <f>IF(N537="snížená",J537,0)</f>
        <v>0</v>
      </c>
      <c r="BG537" s="177">
        <f>IF(N537="zákl. přenesená",J537,0)</f>
        <v>0</v>
      </c>
      <c r="BH537" s="177">
        <f>IF(N537="sníž. přenesená",J537,0)</f>
        <v>0</v>
      </c>
      <c r="BI537" s="177">
        <f>IF(N537="nulová",J537,0)</f>
        <v>0</v>
      </c>
      <c r="BJ537" s="18" t="s">
        <v>78</v>
      </c>
      <c r="BK537" s="177">
        <f>ROUND(I537*H537,2)</f>
        <v>0</v>
      </c>
      <c r="BL537" s="18" t="s">
        <v>231</v>
      </c>
      <c r="BM537" s="176" t="s">
        <v>909</v>
      </c>
    </row>
    <row r="538" s="2" customFormat="1">
      <c r="A538" s="37"/>
      <c r="B538" s="38"/>
      <c r="C538" s="37"/>
      <c r="D538" s="178" t="s">
        <v>136</v>
      </c>
      <c r="E538" s="37"/>
      <c r="F538" s="179" t="s">
        <v>910</v>
      </c>
      <c r="G538" s="37"/>
      <c r="H538" s="37"/>
      <c r="I538" s="180"/>
      <c r="J538" s="37"/>
      <c r="K538" s="37"/>
      <c r="L538" s="38"/>
      <c r="M538" s="181"/>
      <c r="N538" s="182"/>
      <c r="O538" s="76"/>
      <c r="P538" s="76"/>
      <c r="Q538" s="76"/>
      <c r="R538" s="76"/>
      <c r="S538" s="76"/>
      <c r="T538" s="7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8" t="s">
        <v>136</v>
      </c>
      <c r="AU538" s="18" t="s">
        <v>80</v>
      </c>
    </row>
    <row r="539" s="2" customFormat="1">
      <c r="A539" s="37"/>
      <c r="B539" s="38"/>
      <c r="C539" s="37"/>
      <c r="D539" s="183" t="s">
        <v>138</v>
      </c>
      <c r="E539" s="37"/>
      <c r="F539" s="184" t="s">
        <v>911</v>
      </c>
      <c r="G539" s="37"/>
      <c r="H539" s="37"/>
      <c r="I539" s="180"/>
      <c r="J539" s="37"/>
      <c r="K539" s="37"/>
      <c r="L539" s="38"/>
      <c r="M539" s="181"/>
      <c r="N539" s="182"/>
      <c r="O539" s="76"/>
      <c r="P539" s="76"/>
      <c r="Q539" s="76"/>
      <c r="R539" s="76"/>
      <c r="S539" s="76"/>
      <c r="T539" s="7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8" t="s">
        <v>138</v>
      </c>
      <c r="AU539" s="18" t="s">
        <v>80</v>
      </c>
    </row>
    <row r="540" s="13" customFormat="1">
      <c r="A540" s="13"/>
      <c r="B540" s="185"/>
      <c r="C540" s="13"/>
      <c r="D540" s="178" t="s">
        <v>140</v>
      </c>
      <c r="E540" s="186" t="s">
        <v>1</v>
      </c>
      <c r="F540" s="187" t="s">
        <v>168</v>
      </c>
      <c r="G540" s="13"/>
      <c r="H540" s="188">
        <v>73.900000000000006</v>
      </c>
      <c r="I540" s="189"/>
      <c r="J540" s="13"/>
      <c r="K540" s="13"/>
      <c r="L540" s="185"/>
      <c r="M540" s="190"/>
      <c r="N540" s="191"/>
      <c r="O540" s="191"/>
      <c r="P540" s="191"/>
      <c r="Q540" s="191"/>
      <c r="R540" s="191"/>
      <c r="S540" s="191"/>
      <c r="T540" s="19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6" t="s">
        <v>140</v>
      </c>
      <c r="AU540" s="186" t="s">
        <v>80</v>
      </c>
      <c r="AV540" s="13" t="s">
        <v>80</v>
      </c>
      <c r="AW540" s="13" t="s">
        <v>30</v>
      </c>
      <c r="AX540" s="13" t="s">
        <v>78</v>
      </c>
      <c r="AY540" s="186" t="s">
        <v>126</v>
      </c>
    </row>
    <row r="541" s="2" customFormat="1" ht="24.15" customHeight="1">
      <c r="A541" s="37"/>
      <c r="B541" s="164"/>
      <c r="C541" s="165" t="s">
        <v>912</v>
      </c>
      <c r="D541" s="165" t="s">
        <v>129</v>
      </c>
      <c r="E541" s="166" t="s">
        <v>913</v>
      </c>
      <c r="F541" s="167" t="s">
        <v>914</v>
      </c>
      <c r="G541" s="168" t="s">
        <v>132</v>
      </c>
      <c r="H541" s="169">
        <v>73.900000000000006</v>
      </c>
      <c r="I541" s="170"/>
      <c r="J541" s="171">
        <f>ROUND(I541*H541,2)</f>
        <v>0</v>
      </c>
      <c r="K541" s="167" t="s">
        <v>133</v>
      </c>
      <c r="L541" s="38"/>
      <c r="M541" s="172" t="s">
        <v>1</v>
      </c>
      <c r="N541" s="173" t="s">
        <v>38</v>
      </c>
      <c r="O541" s="76"/>
      <c r="P541" s="174">
        <f>O541*H541</f>
        <v>0</v>
      </c>
      <c r="Q541" s="174">
        <v>0</v>
      </c>
      <c r="R541" s="174">
        <f>Q541*H541</f>
        <v>0</v>
      </c>
      <c r="S541" s="174">
        <v>0</v>
      </c>
      <c r="T541" s="175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76" t="s">
        <v>231</v>
      </c>
      <c r="AT541" s="176" t="s">
        <v>129</v>
      </c>
      <c r="AU541" s="176" t="s">
        <v>80</v>
      </c>
      <c r="AY541" s="18" t="s">
        <v>126</v>
      </c>
      <c r="BE541" s="177">
        <f>IF(N541="základní",J541,0)</f>
        <v>0</v>
      </c>
      <c r="BF541" s="177">
        <f>IF(N541="snížená",J541,0)</f>
        <v>0</v>
      </c>
      <c r="BG541" s="177">
        <f>IF(N541="zákl. přenesená",J541,0)</f>
        <v>0</v>
      </c>
      <c r="BH541" s="177">
        <f>IF(N541="sníž. přenesená",J541,0)</f>
        <v>0</v>
      </c>
      <c r="BI541" s="177">
        <f>IF(N541="nulová",J541,0)</f>
        <v>0</v>
      </c>
      <c r="BJ541" s="18" t="s">
        <v>78</v>
      </c>
      <c r="BK541" s="177">
        <f>ROUND(I541*H541,2)</f>
        <v>0</v>
      </c>
      <c r="BL541" s="18" t="s">
        <v>231</v>
      </c>
      <c r="BM541" s="176" t="s">
        <v>915</v>
      </c>
    </row>
    <row r="542" s="2" customFormat="1">
      <c r="A542" s="37"/>
      <c r="B542" s="38"/>
      <c r="C542" s="37"/>
      <c r="D542" s="178" t="s">
        <v>136</v>
      </c>
      <c r="E542" s="37"/>
      <c r="F542" s="179" t="s">
        <v>916</v>
      </c>
      <c r="G542" s="37"/>
      <c r="H542" s="37"/>
      <c r="I542" s="180"/>
      <c r="J542" s="37"/>
      <c r="K542" s="37"/>
      <c r="L542" s="38"/>
      <c r="M542" s="181"/>
      <c r="N542" s="182"/>
      <c r="O542" s="76"/>
      <c r="P542" s="76"/>
      <c r="Q542" s="76"/>
      <c r="R542" s="76"/>
      <c r="S542" s="76"/>
      <c r="T542" s="7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8" t="s">
        <v>136</v>
      </c>
      <c r="AU542" s="18" t="s">
        <v>80</v>
      </c>
    </row>
    <row r="543" s="2" customFormat="1">
      <c r="A543" s="37"/>
      <c r="B543" s="38"/>
      <c r="C543" s="37"/>
      <c r="D543" s="183" t="s">
        <v>138</v>
      </c>
      <c r="E543" s="37"/>
      <c r="F543" s="184" t="s">
        <v>917</v>
      </c>
      <c r="G543" s="37"/>
      <c r="H543" s="37"/>
      <c r="I543" s="180"/>
      <c r="J543" s="37"/>
      <c r="K543" s="37"/>
      <c r="L543" s="38"/>
      <c r="M543" s="181"/>
      <c r="N543" s="182"/>
      <c r="O543" s="76"/>
      <c r="P543" s="76"/>
      <c r="Q543" s="76"/>
      <c r="R543" s="76"/>
      <c r="S543" s="76"/>
      <c r="T543" s="7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8" t="s">
        <v>138</v>
      </c>
      <c r="AU543" s="18" t="s">
        <v>80</v>
      </c>
    </row>
    <row r="544" s="13" customFormat="1">
      <c r="A544" s="13"/>
      <c r="B544" s="185"/>
      <c r="C544" s="13"/>
      <c r="D544" s="178" t="s">
        <v>140</v>
      </c>
      <c r="E544" s="186" t="s">
        <v>1</v>
      </c>
      <c r="F544" s="187" t="s">
        <v>168</v>
      </c>
      <c r="G544" s="13"/>
      <c r="H544" s="188">
        <v>73.900000000000006</v>
      </c>
      <c r="I544" s="189"/>
      <c r="J544" s="13"/>
      <c r="K544" s="13"/>
      <c r="L544" s="185"/>
      <c r="M544" s="190"/>
      <c r="N544" s="191"/>
      <c r="O544" s="191"/>
      <c r="P544" s="191"/>
      <c r="Q544" s="191"/>
      <c r="R544" s="191"/>
      <c r="S544" s="191"/>
      <c r="T544" s="19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6" t="s">
        <v>140</v>
      </c>
      <c r="AU544" s="186" t="s">
        <v>80</v>
      </c>
      <c r="AV544" s="13" t="s">
        <v>80</v>
      </c>
      <c r="AW544" s="13" t="s">
        <v>30</v>
      </c>
      <c r="AX544" s="13" t="s">
        <v>78</v>
      </c>
      <c r="AY544" s="186" t="s">
        <v>126</v>
      </c>
    </row>
    <row r="545" s="2" customFormat="1" ht="24.15" customHeight="1">
      <c r="A545" s="37"/>
      <c r="B545" s="164"/>
      <c r="C545" s="165" t="s">
        <v>918</v>
      </c>
      <c r="D545" s="165" t="s">
        <v>129</v>
      </c>
      <c r="E545" s="166" t="s">
        <v>919</v>
      </c>
      <c r="F545" s="167" t="s">
        <v>920</v>
      </c>
      <c r="G545" s="168" t="s">
        <v>132</v>
      </c>
      <c r="H545" s="169">
        <v>73.900000000000006</v>
      </c>
      <c r="I545" s="170"/>
      <c r="J545" s="171">
        <f>ROUND(I545*H545,2)</f>
        <v>0</v>
      </c>
      <c r="K545" s="167" t="s">
        <v>133</v>
      </c>
      <c r="L545" s="38"/>
      <c r="M545" s="172" t="s">
        <v>1</v>
      </c>
      <c r="N545" s="173" t="s">
        <v>38</v>
      </c>
      <c r="O545" s="76"/>
      <c r="P545" s="174">
        <f>O545*H545</f>
        <v>0</v>
      </c>
      <c r="Q545" s="174">
        <v>3.0000000000000001E-05</v>
      </c>
      <c r="R545" s="174">
        <f>Q545*H545</f>
        <v>0.0022170000000000002</v>
      </c>
      <c r="S545" s="174">
        <v>0</v>
      </c>
      <c r="T545" s="175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76" t="s">
        <v>231</v>
      </c>
      <c r="AT545" s="176" t="s">
        <v>129</v>
      </c>
      <c r="AU545" s="176" t="s">
        <v>80</v>
      </c>
      <c r="AY545" s="18" t="s">
        <v>126</v>
      </c>
      <c r="BE545" s="177">
        <f>IF(N545="základní",J545,0)</f>
        <v>0</v>
      </c>
      <c r="BF545" s="177">
        <f>IF(N545="snížená",J545,0)</f>
        <v>0</v>
      </c>
      <c r="BG545" s="177">
        <f>IF(N545="zákl. přenesená",J545,0)</f>
        <v>0</v>
      </c>
      <c r="BH545" s="177">
        <f>IF(N545="sníž. přenesená",J545,0)</f>
        <v>0</v>
      </c>
      <c r="BI545" s="177">
        <f>IF(N545="nulová",J545,0)</f>
        <v>0</v>
      </c>
      <c r="BJ545" s="18" t="s">
        <v>78</v>
      </c>
      <c r="BK545" s="177">
        <f>ROUND(I545*H545,2)</f>
        <v>0</v>
      </c>
      <c r="BL545" s="18" t="s">
        <v>231</v>
      </c>
      <c r="BM545" s="176" t="s">
        <v>921</v>
      </c>
    </row>
    <row r="546" s="2" customFormat="1">
      <c r="A546" s="37"/>
      <c r="B546" s="38"/>
      <c r="C546" s="37"/>
      <c r="D546" s="178" t="s">
        <v>136</v>
      </c>
      <c r="E546" s="37"/>
      <c r="F546" s="179" t="s">
        <v>922</v>
      </c>
      <c r="G546" s="37"/>
      <c r="H546" s="37"/>
      <c r="I546" s="180"/>
      <c r="J546" s="37"/>
      <c r="K546" s="37"/>
      <c r="L546" s="38"/>
      <c r="M546" s="181"/>
      <c r="N546" s="182"/>
      <c r="O546" s="76"/>
      <c r="P546" s="76"/>
      <c r="Q546" s="76"/>
      <c r="R546" s="76"/>
      <c r="S546" s="76"/>
      <c r="T546" s="7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8" t="s">
        <v>136</v>
      </c>
      <c r="AU546" s="18" t="s">
        <v>80</v>
      </c>
    </row>
    <row r="547" s="2" customFormat="1">
      <c r="A547" s="37"/>
      <c r="B547" s="38"/>
      <c r="C547" s="37"/>
      <c r="D547" s="183" t="s">
        <v>138</v>
      </c>
      <c r="E547" s="37"/>
      <c r="F547" s="184" t="s">
        <v>923</v>
      </c>
      <c r="G547" s="37"/>
      <c r="H547" s="37"/>
      <c r="I547" s="180"/>
      <c r="J547" s="37"/>
      <c r="K547" s="37"/>
      <c r="L547" s="38"/>
      <c r="M547" s="181"/>
      <c r="N547" s="182"/>
      <c r="O547" s="76"/>
      <c r="P547" s="76"/>
      <c r="Q547" s="76"/>
      <c r="R547" s="76"/>
      <c r="S547" s="76"/>
      <c r="T547" s="77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18" t="s">
        <v>138</v>
      </c>
      <c r="AU547" s="18" t="s">
        <v>80</v>
      </c>
    </row>
    <row r="548" s="2" customFormat="1" ht="33" customHeight="1">
      <c r="A548" s="37"/>
      <c r="B548" s="164"/>
      <c r="C548" s="165" t="s">
        <v>924</v>
      </c>
      <c r="D548" s="165" t="s">
        <v>129</v>
      </c>
      <c r="E548" s="166" t="s">
        <v>925</v>
      </c>
      <c r="F548" s="167" t="s">
        <v>926</v>
      </c>
      <c r="G548" s="168" t="s">
        <v>132</v>
      </c>
      <c r="H548" s="169">
        <v>73.900000000000006</v>
      </c>
      <c r="I548" s="170"/>
      <c r="J548" s="171">
        <f>ROUND(I548*H548,2)</f>
        <v>0</v>
      </c>
      <c r="K548" s="167" t="s">
        <v>133</v>
      </c>
      <c r="L548" s="38"/>
      <c r="M548" s="172" t="s">
        <v>1</v>
      </c>
      <c r="N548" s="173" t="s">
        <v>38</v>
      </c>
      <c r="O548" s="76"/>
      <c r="P548" s="174">
        <f>O548*H548</f>
        <v>0</v>
      </c>
      <c r="Q548" s="174">
        <v>0.0075799999999999999</v>
      </c>
      <c r="R548" s="174">
        <f>Q548*H548</f>
        <v>0.56016200000000005</v>
      </c>
      <c r="S548" s="174">
        <v>0</v>
      </c>
      <c r="T548" s="175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76" t="s">
        <v>231</v>
      </c>
      <c r="AT548" s="176" t="s">
        <v>129</v>
      </c>
      <c r="AU548" s="176" t="s">
        <v>80</v>
      </c>
      <c r="AY548" s="18" t="s">
        <v>126</v>
      </c>
      <c r="BE548" s="177">
        <f>IF(N548="základní",J548,0)</f>
        <v>0</v>
      </c>
      <c r="BF548" s="177">
        <f>IF(N548="snížená",J548,0)</f>
        <v>0</v>
      </c>
      <c r="BG548" s="177">
        <f>IF(N548="zákl. přenesená",J548,0)</f>
        <v>0</v>
      </c>
      <c r="BH548" s="177">
        <f>IF(N548="sníž. přenesená",J548,0)</f>
        <v>0</v>
      </c>
      <c r="BI548" s="177">
        <f>IF(N548="nulová",J548,0)</f>
        <v>0</v>
      </c>
      <c r="BJ548" s="18" t="s">
        <v>78</v>
      </c>
      <c r="BK548" s="177">
        <f>ROUND(I548*H548,2)</f>
        <v>0</v>
      </c>
      <c r="BL548" s="18" t="s">
        <v>231</v>
      </c>
      <c r="BM548" s="176" t="s">
        <v>927</v>
      </c>
    </row>
    <row r="549" s="2" customFormat="1">
      <c r="A549" s="37"/>
      <c r="B549" s="38"/>
      <c r="C549" s="37"/>
      <c r="D549" s="178" t="s">
        <v>136</v>
      </c>
      <c r="E549" s="37"/>
      <c r="F549" s="179" t="s">
        <v>928</v>
      </c>
      <c r="G549" s="37"/>
      <c r="H549" s="37"/>
      <c r="I549" s="180"/>
      <c r="J549" s="37"/>
      <c r="K549" s="37"/>
      <c r="L549" s="38"/>
      <c r="M549" s="181"/>
      <c r="N549" s="182"/>
      <c r="O549" s="76"/>
      <c r="P549" s="76"/>
      <c r="Q549" s="76"/>
      <c r="R549" s="76"/>
      <c r="S549" s="76"/>
      <c r="T549" s="7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8" t="s">
        <v>136</v>
      </c>
      <c r="AU549" s="18" t="s">
        <v>80</v>
      </c>
    </row>
    <row r="550" s="2" customFormat="1">
      <c r="A550" s="37"/>
      <c r="B550" s="38"/>
      <c r="C550" s="37"/>
      <c r="D550" s="183" t="s">
        <v>138</v>
      </c>
      <c r="E550" s="37"/>
      <c r="F550" s="184" t="s">
        <v>929</v>
      </c>
      <c r="G550" s="37"/>
      <c r="H550" s="37"/>
      <c r="I550" s="180"/>
      <c r="J550" s="37"/>
      <c r="K550" s="37"/>
      <c r="L550" s="38"/>
      <c r="M550" s="181"/>
      <c r="N550" s="182"/>
      <c r="O550" s="76"/>
      <c r="P550" s="76"/>
      <c r="Q550" s="76"/>
      <c r="R550" s="76"/>
      <c r="S550" s="76"/>
      <c r="T550" s="7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8" t="s">
        <v>138</v>
      </c>
      <c r="AU550" s="18" t="s">
        <v>80</v>
      </c>
    </row>
    <row r="551" s="2" customFormat="1" ht="24.15" customHeight="1">
      <c r="A551" s="37"/>
      <c r="B551" s="164"/>
      <c r="C551" s="165" t="s">
        <v>930</v>
      </c>
      <c r="D551" s="165" t="s">
        <v>129</v>
      </c>
      <c r="E551" s="166" t="s">
        <v>931</v>
      </c>
      <c r="F551" s="167" t="s">
        <v>932</v>
      </c>
      <c r="G551" s="168" t="s">
        <v>132</v>
      </c>
      <c r="H551" s="169">
        <v>73.510000000000005</v>
      </c>
      <c r="I551" s="170"/>
      <c r="J551" s="171">
        <f>ROUND(I551*H551,2)</f>
        <v>0</v>
      </c>
      <c r="K551" s="167" t="s">
        <v>133</v>
      </c>
      <c r="L551" s="38"/>
      <c r="M551" s="172" t="s">
        <v>1</v>
      </c>
      <c r="N551" s="173" t="s">
        <v>38</v>
      </c>
      <c r="O551" s="76"/>
      <c r="P551" s="174">
        <f>O551*H551</f>
        <v>0</v>
      </c>
      <c r="Q551" s="174">
        <v>0</v>
      </c>
      <c r="R551" s="174">
        <f>Q551*H551</f>
        <v>0</v>
      </c>
      <c r="S551" s="174">
        <v>0.0025000000000000001</v>
      </c>
      <c r="T551" s="175">
        <f>S551*H551</f>
        <v>0.18377500000000002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76" t="s">
        <v>231</v>
      </c>
      <c r="AT551" s="176" t="s">
        <v>129</v>
      </c>
      <c r="AU551" s="176" t="s">
        <v>80</v>
      </c>
      <c r="AY551" s="18" t="s">
        <v>126</v>
      </c>
      <c r="BE551" s="177">
        <f>IF(N551="základní",J551,0)</f>
        <v>0</v>
      </c>
      <c r="BF551" s="177">
        <f>IF(N551="snížená",J551,0)</f>
        <v>0</v>
      </c>
      <c r="BG551" s="177">
        <f>IF(N551="zákl. přenesená",J551,0)</f>
        <v>0</v>
      </c>
      <c r="BH551" s="177">
        <f>IF(N551="sníž. přenesená",J551,0)</f>
        <v>0</v>
      </c>
      <c r="BI551" s="177">
        <f>IF(N551="nulová",J551,0)</f>
        <v>0</v>
      </c>
      <c r="BJ551" s="18" t="s">
        <v>78</v>
      </c>
      <c r="BK551" s="177">
        <f>ROUND(I551*H551,2)</f>
        <v>0</v>
      </c>
      <c r="BL551" s="18" t="s">
        <v>231</v>
      </c>
      <c r="BM551" s="176" t="s">
        <v>933</v>
      </c>
    </row>
    <row r="552" s="2" customFormat="1">
      <c r="A552" s="37"/>
      <c r="B552" s="38"/>
      <c r="C552" s="37"/>
      <c r="D552" s="178" t="s">
        <v>136</v>
      </c>
      <c r="E552" s="37"/>
      <c r="F552" s="179" t="s">
        <v>934</v>
      </c>
      <c r="G552" s="37"/>
      <c r="H552" s="37"/>
      <c r="I552" s="180"/>
      <c r="J552" s="37"/>
      <c r="K552" s="37"/>
      <c r="L552" s="38"/>
      <c r="M552" s="181"/>
      <c r="N552" s="182"/>
      <c r="O552" s="76"/>
      <c r="P552" s="76"/>
      <c r="Q552" s="76"/>
      <c r="R552" s="76"/>
      <c r="S552" s="76"/>
      <c r="T552" s="7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8" t="s">
        <v>136</v>
      </c>
      <c r="AU552" s="18" t="s">
        <v>80</v>
      </c>
    </row>
    <row r="553" s="2" customFormat="1">
      <c r="A553" s="37"/>
      <c r="B553" s="38"/>
      <c r="C553" s="37"/>
      <c r="D553" s="183" t="s">
        <v>138</v>
      </c>
      <c r="E553" s="37"/>
      <c r="F553" s="184" t="s">
        <v>935</v>
      </c>
      <c r="G553" s="37"/>
      <c r="H553" s="37"/>
      <c r="I553" s="180"/>
      <c r="J553" s="37"/>
      <c r="K553" s="37"/>
      <c r="L553" s="38"/>
      <c r="M553" s="181"/>
      <c r="N553" s="182"/>
      <c r="O553" s="76"/>
      <c r="P553" s="76"/>
      <c r="Q553" s="76"/>
      <c r="R553" s="76"/>
      <c r="S553" s="76"/>
      <c r="T553" s="7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8" t="s">
        <v>138</v>
      </c>
      <c r="AU553" s="18" t="s">
        <v>80</v>
      </c>
    </row>
    <row r="554" s="13" customFormat="1">
      <c r="A554" s="13"/>
      <c r="B554" s="185"/>
      <c r="C554" s="13"/>
      <c r="D554" s="178" t="s">
        <v>140</v>
      </c>
      <c r="E554" s="186" t="s">
        <v>1</v>
      </c>
      <c r="F554" s="187" t="s">
        <v>936</v>
      </c>
      <c r="G554" s="13"/>
      <c r="H554" s="188">
        <v>73.510000000000005</v>
      </c>
      <c r="I554" s="189"/>
      <c r="J554" s="13"/>
      <c r="K554" s="13"/>
      <c r="L554" s="185"/>
      <c r="M554" s="190"/>
      <c r="N554" s="191"/>
      <c r="O554" s="191"/>
      <c r="P554" s="191"/>
      <c r="Q554" s="191"/>
      <c r="R554" s="191"/>
      <c r="S554" s="191"/>
      <c r="T554" s="19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86" t="s">
        <v>140</v>
      </c>
      <c r="AU554" s="186" t="s">
        <v>80</v>
      </c>
      <c r="AV554" s="13" t="s">
        <v>80</v>
      </c>
      <c r="AW554" s="13" t="s">
        <v>30</v>
      </c>
      <c r="AX554" s="13" t="s">
        <v>78</v>
      </c>
      <c r="AY554" s="186" t="s">
        <v>126</v>
      </c>
    </row>
    <row r="555" s="2" customFormat="1" ht="16.5" customHeight="1">
      <c r="A555" s="37"/>
      <c r="B555" s="164"/>
      <c r="C555" s="165" t="s">
        <v>937</v>
      </c>
      <c r="D555" s="165" t="s">
        <v>129</v>
      </c>
      <c r="E555" s="166" t="s">
        <v>938</v>
      </c>
      <c r="F555" s="167" t="s">
        <v>939</v>
      </c>
      <c r="G555" s="168" t="s">
        <v>132</v>
      </c>
      <c r="H555" s="169">
        <v>73.900000000000006</v>
      </c>
      <c r="I555" s="170"/>
      <c r="J555" s="171">
        <f>ROUND(I555*H555,2)</f>
        <v>0</v>
      </c>
      <c r="K555" s="167" t="s">
        <v>133</v>
      </c>
      <c r="L555" s="38"/>
      <c r="M555" s="172" t="s">
        <v>1</v>
      </c>
      <c r="N555" s="173" t="s">
        <v>38</v>
      </c>
      <c r="O555" s="76"/>
      <c r="P555" s="174">
        <f>O555*H555</f>
        <v>0</v>
      </c>
      <c r="Q555" s="174">
        <v>0.00029999999999999997</v>
      </c>
      <c r="R555" s="174">
        <f>Q555*H555</f>
        <v>0.022169999999999999</v>
      </c>
      <c r="S555" s="174">
        <v>0</v>
      </c>
      <c r="T555" s="175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176" t="s">
        <v>231</v>
      </c>
      <c r="AT555" s="176" t="s">
        <v>129</v>
      </c>
      <c r="AU555" s="176" t="s">
        <v>80</v>
      </c>
      <c r="AY555" s="18" t="s">
        <v>126</v>
      </c>
      <c r="BE555" s="177">
        <f>IF(N555="základní",J555,0)</f>
        <v>0</v>
      </c>
      <c r="BF555" s="177">
        <f>IF(N555="snížená",J555,0)</f>
        <v>0</v>
      </c>
      <c r="BG555" s="177">
        <f>IF(N555="zákl. přenesená",J555,0)</f>
        <v>0</v>
      </c>
      <c r="BH555" s="177">
        <f>IF(N555="sníž. přenesená",J555,0)</f>
        <v>0</v>
      </c>
      <c r="BI555" s="177">
        <f>IF(N555="nulová",J555,0)</f>
        <v>0</v>
      </c>
      <c r="BJ555" s="18" t="s">
        <v>78</v>
      </c>
      <c r="BK555" s="177">
        <f>ROUND(I555*H555,2)</f>
        <v>0</v>
      </c>
      <c r="BL555" s="18" t="s">
        <v>231</v>
      </c>
      <c r="BM555" s="176" t="s">
        <v>940</v>
      </c>
    </row>
    <row r="556" s="2" customFormat="1">
      <c r="A556" s="37"/>
      <c r="B556" s="38"/>
      <c r="C556" s="37"/>
      <c r="D556" s="178" t="s">
        <v>136</v>
      </c>
      <c r="E556" s="37"/>
      <c r="F556" s="179" t="s">
        <v>941</v>
      </c>
      <c r="G556" s="37"/>
      <c r="H556" s="37"/>
      <c r="I556" s="180"/>
      <c r="J556" s="37"/>
      <c r="K556" s="37"/>
      <c r="L556" s="38"/>
      <c r="M556" s="181"/>
      <c r="N556" s="182"/>
      <c r="O556" s="76"/>
      <c r="P556" s="76"/>
      <c r="Q556" s="76"/>
      <c r="R556" s="76"/>
      <c r="S556" s="76"/>
      <c r="T556" s="7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8" t="s">
        <v>136</v>
      </c>
      <c r="AU556" s="18" t="s">
        <v>80</v>
      </c>
    </row>
    <row r="557" s="2" customFormat="1">
      <c r="A557" s="37"/>
      <c r="B557" s="38"/>
      <c r="C557" s="37"/>
      <c r="D557" s="183" t="s">
        <v>138</v>
      </c>
      <c r="E557" s="37"/>
      <c r="F557" s="184" t="s">
        <v>942</v>
      </c>
      <c r="G557" s="37"/>
      <c r="H557" s="37"/>
      <c r="I557" s="180"/>
      <c r="J557" s="37"/>
      <c r="K557" s="37"/>
      <c r="L557" s="38"/>
      <c r="M557" s="181"/>
      <c r="N557" s="182"/>
      <c r="O557" s="76"/>
      <c r="P557" s="76"/>
      <c r="Q557" s="76"/>
      <c r="R557" s="76"/>
      <c r="S557" s="76"/>
      <c r="T557" s="77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8" t="s">
        <v>138</v>
      </c>
      <c r="AU557" s="18" t="s">
        <v>80</v>
      </c>
    </row>
    <row r="558" s="13" customFormat="1">
      <c r="A558" s="13"/>
      <c r="B558" s="185"/>
      <c r="C558" s="13"/>
      <c r="D558" s="178" t="s">
        <v>140</v>
      </c>
      <c r="E558" s="186" t="s">
        <v>1</v>
      </c>
      <c r="F558" s="187" t="s">
        <v>168</v>
      </c>
      <c r="G558" s="13"/>
      <c r="H558" s="188">
        <v>73.900000000000006</v>
      </c>
      <c r="I558" s="189"/>
      <c r="J558" s="13"/>
      <c r="K558" s="13"/>
      <c r="L558" s="185"/>
      <c r="M558" s="190"/>
      <c r="N558" s="191"/>
      <c r="O558" s="191"/>
      <c r="P558" s="191"/>
      <c r="Q558" s="191"/>
      <c r="R558" s="191"/>
      <c r="S558" s="191"/>
      <c r="T558" s="19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86" t="s">
        <v>140</v>
      </c>
      <c r="AU558" s="186" t="s">
        <v>80</v>
      </c>
      <c r="AV558" s="13" t="s">
        <v>80</v>
      </c>
      <c r="AW558" s="13" t="s">
        <v>30</v>
      </c>
      <c r="AX558" s="13" t="s">
        <v>78</v>
      </c>
      <c r="AY558" s="186" t="s">
        <v>126</v>
      </c>
    </row>
    <row r="559" s="2" customFormat="1" ht="16.5" customHeight="1">
      <c r="A559" s="37"/>
      <c r="B559" s="164"/>
      <c r="C559" s="193" t="s">
        <v>943</v>
      </c>
      <c r="D559" s="193" t="s">
        <v>175</v>
      </c>
      <c r="E559" s="194" t="s">
        <v>944</v>
      </c>
      <c r="F559" s="195" t="s">
        <v>945</v>
      </c>
      <c r="G559" s="196" t="s">
        <v>132</v>
      </c>
      <c r="H559" s="197">
        <v>20.372</v>
      </c>
      <c r="I559" s="198"/>
      <c r="J559" s="199">
        <f>ROUND(I559*H559,2)</f>
        <v>0</v>
      </c>
      <c r="K559" s="195" t="s">
        <v>133</v>
      </c>
      <c r="L559" s="200"/>
      <c r="M559" s="201" t="s">
        <v>1</v>
      </c>
      <c r="N559" s="202" t="s">
        <v>38</v>
      </c>
      <c r="O559" s="76"/>
      <c r="P559" s="174">
        <f>O559*H559</f>
        <v>0</v>
      </c>
      <c r="Q559" s="174">
        <v>0.0028300000000000001</v>
      </c>
      <c r="R559" s="174">
        <f>Q559*H559</f>
        <v>0.057652759999999997</v>
      </c>
      <c r="S559" s="174">
        <v>0</v>
      </c>
      <c r="T559" s="175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76" t="s">
        <v>341</v>
      </c>
      <c r="AT559" s="176" t="s">
        <v>175</v>
      </c>
      <c r="AU559" s="176" t="s">
        <v>80</v>
      </c>
      <c r="AY559" s="18" t="s">
        <v>126</v>
      </c>
      <c r="BE559" s="177">
        <f>IF(N559="základní",J559,0)</f>
        <v>0</v>
      </c>
      <c r="BF559" s="177">
        <f>IF(N559="snížená",J559,0)</f>
        <v>0</v>
      </c>
      <c r="BG559" s="177">
        <f>IF(N559="zákl. přenesená",J559,0)</f>
        <v>0</v>
      </c>
      <c r="BH559" s="177">
        <f>IF(N559="sníž. přenesená",J559,0)</f>
        <v>0</v>
      </c>
      <c r="BI559" s="177">
        <f>IF(N559="nulová",J559,0)</f>
        <v>0</v>
      </c>
      <c r="BJ559" s="18" t="s">
        <v>78</v>
      </c>
      <c r="BK559" s="177">
        <f>ROUND(I559*H559,2)</f>
        <v>0</v>
      </c>
      <c r="BL559" s="18" t="s">
        <v>231</v>
      </c>
      <c r="BM559" s="176" t="s">
        <v>946</v>
      </c>
    </row>
    <row r="560" s="2" customFormat="1">
      <c r="A560" s="37"/>
      <c r="B560" s="38"/>
      <c r="C560" s="37"/>
      <c r="D560" s="178" t="s">
        <v>136</v>
      </c>
      <c r="E560" s="37"/>
      <c r="F560" s="179" t="s">
        <v>945</v>
      </c>
      <c r="G560" s="37"/>
      <c r="H560" s="37"/>
      <c r="I560" s="180"/>
      <c r="J560" s="37"/>
      <c r="K560" s="37"/>
      <c r="L560" s="38"/>
      <c r="M560" s="181"/>
      <c r="N560" s="182"/>
      <c r="O560" s="76"/>
      <c r="P560" s="76"/>
      <c r="Q560" s="76"/>
      <c r="R560" s="76"/>
      <c r="S560" s="76"/>
      <c r="T560" s="7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8" t="s">
        <v>136</v>
      </c>
      <c r="AU560" s="18" t="s">
        <v>80</v>
      </c>
    </row>
    <row r="561" s="13" customFormat="1">
      <c r="A561" s="13"/>
      <c r="B561" s="185"/>
      <c r="C561" s="13"/>
      <c r="D561" s="178" t="s">
        <v>140</v>
      </c>
      <c r="E561" s="13"/>
      <c r="F561" s="187" t="s">
        <v>947</v>
      </c>
      <c r="G561" s="13"/>
      <c r="H561" s="188">
        <v>20.372</v>
      </c>
      <c r="I561" s="189"/>
      <c r="J561" s="13"/>
      <c r="K561" s="13"/>
      <c r="L561" s="185"/>
      <c r="M561" s="190"/>
      <c r="N561" s="191"/>
      <c r="O561" s="191"/>
      <c r="P561" s="191"/>
      <c r="Q561" s="191"/>
      <c r="R561" s="191"/>
      <c r="S561" s="191"/>
      <c r="T561" s="19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6" t="s">
        <v>140</v>
      </c>
      <c r="AU561" s="186" t="s">
        <v>80</v>
      </c>
      <c r="AV561" s="13" t="s">
        <v>80</v>
      </c>
      <c r="AW561" s="13" t="s">
        <v>3</v>
      </c>
      <c r="AX561" s="13" t="s">
        <v>78</v>
      </c>
      <c r="AY561" s="186" t="s">
        <v>126</v>
      </c>
    </row>
    <row r="562" s="2" customFormat="1" ht="24.15" customHeight="1">
      <c r="A562" s="37"/>
      <c r="B562" s="164"/>
      <c r="C562" s="193" t="s">
        <v>948</v>
      </c>
      <c r="D562" s="193" t="s">
        <v>175</v>
      </c>
      <c r="E562" s="194" t="s">
        <v>949</v>
      </c>
      <c r="F562" s="195" t="s">
        <v>950</v>
      </c>
      <c r="G562" s="196" t="s">
        <v>132</v>
      </c>
      <c r="H562" s="197">
        <v>60.917999999999999</v>
      </c>
      <c r="I562" s="198"/>
      <c r="J562" s="199">
        <f>ROUND(I562*H562,2)</f>
        <v>0</v>
      </c>
      <c r="K562" s="195" t="s">
        <v>133</v>
      </c>
      <c r="L562" s="200"/>
      <c r="M562" s="201" t="s">
        <v>1</v>
      </c>
      <c r="N562" s="202" t="s">
        <v>38</v>
      </c>
      <c r="O562" s="76"/>
      <c r="P562" s="174">
        <f>O562*H562</f>
        <v>0</v>
      </c>
      <c r="Q562" s="174">
        <v>0.002</v>
      </c>
      <c r="R562" s="174">
        <f>Q562*H562</f>
        <v>0.121836</v>
      </c>
      <c r="S562" s="174">
        <v>0</v>
      </c>
      <c r="T562" s="175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76" t="s">
        <v>341</v>
      </c>
      <c r="AT562" s="176" t="s">
        <v>175</v>
      </c>
      <c r="AU562" s="176" t="s">
        <v>80</v>
      </c>
      <c r="AY562" s="18" t="s">
        <v>126</v>
      </c>
      <c r="BE562" s="177">
        <f>IF(N562="základní",J562,0)</f>
        <v>0</v>
      </c>
      <c r="BF562" s="177">
        <f>IF(N562="snížená",J562,0)</f>
        <v>0</v>
      </c>
      <c r="BG562" s="177">
        <f>IF(N562="zákl. přenesená",J562,0)</f>
        <v>0</v>
      </c>
      <c r="BH562" s="177">
        <f>IF(N562="sníž. přenesená",J562,0)</f>
        <v>0</v>
      </c>
      <c r="BI562" s="177">
        <f>IF(N562="nulová",J562,0)</f>
        <v>0</v>
      </c>
      <c r="BJ562" s="18" t="s">
        <v>78</v>
      </c>
      <c r="BK562" s="177">
        <f>ROUND(I562*H562,2)</f>
        <v>0</v>
      </c>
      <c r="BL562" s="18" t="s">
        <v>231</v>
      </c>
      <c r="BM562" s="176" t="s">
        <v>951</v>
      </c>
    </row>
    <row r="563" s="2" customFormat="1">
      <c r="A563" s="37"/>
      <c r="B563" s="38"/>
      <c r="C563" s="37"/>
      <c r="D563" s="178" t="s">
        <v>136</v>
      </c>
      <c r="E563" s="37"/>
      <c r="F563" s="179" t="s">
        <v>950</v>
      </c>
      <c r="G563" s="37"/>
      <c r="H563" s="37"/>
      <c r="I563" s="180"/>
      <c r="J563" s="37"/>
      <c r="K563" s="37"/>
      <c r="L563" s="38"/>
      <c r="M563" s="181"/>
      <c r="N563" s="182"/>
      <c r="O563" s="76"/>
      <c r="P563" s="76"/>
      <c r="Q563" s="76"/>
      <c r="R563" s="76"/>
      <c r="S563" s="76"/>
      <c r="T563" s="77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8" t="s">
        <v>136</v>
      </c>
      <c r="AU563" s="18" t="s">
        <v>80</v>
      </c>
    </row>
    <row r="564" s="13" customFormat="1">
      <c r="A564" s="13"/>
      <c r="B564" s="185"/>
      <c r="C564" s="13"/>
      <c r="D564" s="178" t="s">
        <v>140</v>
      </c>
      <c r="E564" s="186" t="s">
        <v>1</v>
      </c>
      <c r="F564" s="187" t="s">
        <v>734</v>
      </c>
      <c r="G564" s="13"/>
      <c r="H564" s="188">
        <v>55.380000000000003</v>
      </c>
      <c r="I564" s="189"/>
      <c r="J564" s="13"/>
      <c r="K564" s="13"/>
      <c r="L564" s="185"/>
      <c r="M564" s="190"/>
      <c r="N564" s="191"/>
      <c r="O564" s="191"/>
      <c r="P564" s="191"/>
      <c r="Q564" s="191"/>
      <c r="R564" s="191"/>
      <c r="S564" s="191"/>
      <c r="T564" s="19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86" t="s">
        <v>140</v>
      </c>
      <c r="AU564" s="186" t="s">
        <v>80</v>
      </c>
      <c r="AV564" s="13" t="s">
        <v>80</v>
      </c>
      <c r="AW564" s="13" t="s">
        <v>30</v>
      </c>
      <c r="AX564" s="13" t="s">
        <v>78</v>
      </c>
      <c r="AY564" s="186" t="s">
        <v>126</v>
      </c>
    </row>
    <row r="565" s="13" customFormat="1">
      <c r="A565" s="13"/>
      <c r="B565" s="185"/>
      <c r="C565" s="13"/>
      <c r="D565" s="178" t="s">
        <v>140</v>
      </c>
      <c r="E565" s="13"/>
      <c r="F565" s="187" t="s">
        <v>952</v>
      </c>
      <c r="G565" s="13"/>
      <c r="H565" s="188">
        <v>60.917999999999999</v>
      </c>
      <c r="I565" s="189"/>
      <c r="J565" s="13"/>
      <c r="K565" s="13"/>
      <c r="L565" s="185"/>
      <c r="M565" s="190"/>
      <c r="N565" s="191"/>
      <c r="O565" s="191"/>
      <c r="P565" s="191"/>
      <c r="Q565" s="191"/>
      <c r="R565" s="191"/>
      <c r="S565" s="191"/>
      <c r="T565" s="19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6" t="s">
        <v>140</v>
      </c>
      <c r="AU565" s="186" t="s">
        <v>80</v>
      </c>
      <c r="AV565" s="13" t="s">
        <v>80</v>
      </c>
      <c r="AW565" s="13" t="s">
        <v>3</v>
      </c>
      <c r="AX565" s="13" t="s">
        <v>78</v>
      </c>
      <c r="AY565" s="186" t="s">
        <v>126</v>
      </c>
    </row>
    <row r="566" s="2" customFormat="1" ht="24.15" customHeight="1">
      <c r="A566" s="37"/>
      <c r="B566" s="164"/>
      <c r="C566" s="165" t="s">
        <v>953</v>
      </c>
      <c r="D566" s="165" t="s">
        <v>129</v>
      </c>
      <c r="E566" s="166" t="s">
        <v>954</v>
      </c>
      <c r="F566" s="167" t="s">
        <v>955</v>
      </c>
      <c r="G566" s="168" t="s">
        <v>207</v>
      </c>
      <c r="H566" s="169">
        <v>49.267000000000003</v>
      </c>
      <c r="I566" s="170"/>
      <c r="J566" s="171">
        <f>ROUND(I566*H566,2)</f>
        <v>0</v>
      </c>
      <c r="K566" s="167" t="s">
        <v>133</v>
      </c>
      <c r="L566" s="38"/>
      <c r="M566" s="172" t="s">
        <v>1</v>
      </c>
      <c r="N566" s="173" t="s">
        <v>38</v>
      </c>
      <c r="O566" s="76"/>
      <c r="P566" s="174">
        <f>O566*H566</f>
        <v>0</v>
      </c>
      <c r="Q566" s="174">
        <v>2.0000000000000002E-05</v>
      </c>
      <c r="R566" s="174">
        <f>Q566*H566</f>
        <v>0.00098534000000000013</v>
      </c>
      <c r="S566" s="174">
        <v>0</v>
      </c>
      <c r="T566" s="175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76" t="s">
        <v>231</v>
      </c>
      <c r="AT566" s="176" t="s">
        <v>129</v>
      </c>
      <c r="AU566" s="176" t="s">
        <v>80</v>
      </c>
      <c r="AY566" s="18" t="s">
        <v>126</v>
      </c>
      <c r="BE566" s="177">
        <f>IF(N566="základní",J566,0)</f>
        <v>0</v>
      </c>
      <c r="BF566" s="177">
        <f>IF(N566="snížená",J566,0)</f>
        <v>0</v>
      </c>
      <c r="BG566" s="177">
        <f>IF(N566="zákl. přenesená",J566,0)</f>
        <v>0</v>
      </c>
      <c r="BH566" s="177">
        <f>IF(N566="sníž. přenesená",J566,0)</f>
        <v>0</v>
      </c>
      <c r="BI566" s="177">
        <f>IF(N566="nulová",J566,0)</f>
        <v>0</v>
      </c>
      <c r="BJ566" s="18" t="s">
        <v>78</v>
      </c>
      <c r="BK566" s="177">
        <f>ROUND(I566*H566,2)</f>
        <v>0</v>
      </c>
      <c r="BL566" s="18" t="s">
        <v>231</v>
      </c>
      <c r="BM566" s="176" t="s">
        <v>956</v>
      </c>
    </row>
    <row r="567" s="2" customFormat="1">
      <c r="A567" s="37"/>
      <c r="B567" s="38"/>
      <c r="C567" s="37"/>
      <c r="D567" s="178" t="s">
        <v>136</v>
      </c>
      <c r="E567" s="37"/>
      <c r="F567" s="179" t="s">
        <v>957</v>
      </c>
      <c r="G567" s="37"/>
      <c r="H567" s="37"/>
      <c r="I567" s="180"/>
      <c r="J567" s="37"/>
      <c r="K567" s="37"/>
      <c r="L567" s="38"/>
      <c r="M567" s="181"/>
      <c r="N567" s="182"/>
      <c r="O567" s="76"/>
      <c r="P567" s="76"/>
      <c r="Q567" s="76"/>
      <c r="R567" s="76"/>
      <c r="S567" s="76"/>
      <c r="T567" s="7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8" t="s">
        <v>136</v>
      </c>
      <c r="AU567" s="18" t="s">
        <v>80</v>
      </c>
    </row>
    <row r="568" s="2" customFormat="1">
      <c r="A568" s="37"/>
      <c r="B568" s="38"/>
      <c r="C568" s="37"/>
      <c r="D568" s="183" t="s">
        <v>138</v>
      </c>
      <c r="E568" s="37"/>
      <c r="F568" s="184" t="s">
        <v>958</v>
      </c>
      <c r="G568" s="37"/>
      <c r="H568" s="37"/>
      <c r="I568" s="180"/>
      <c r="J568" s="37"/>
      <c r="K568" s="37"/>
      <c r="L568" s="38"/>
      <c r="M568" s="181"/>
      <c r="N568" s="182"/>
      <c r="O568" s="76"/>
      <c r="P568" s="76"/>
      <c r="Q568" s="76"/>
      <c r="R568" s="76"/>
      <c r="S568" s="76"/>
      <c r="T568" s="7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8" t="s">
        <v>138</v>
      </c>
      <c r="AU568" s="18" t="s">
        <v>80</v>
      </c>
    </row>
    <row r="569" s="13" customFormat="1">
      <c r="A569" s="13"/>
      <c r="B569" s="185"/>
      <c r="C569" s="13"/>
      <c r="D569" s="178" t="s">
        <v>140</v>
      </c>
      <c r="E569" s="186" t="s">
        <v>1</v>
      </c>
      <c r="F569" s="187" t="s">
        <v>959</v>
      </c>
      <c r="G569" s="13"/>
      <c r="H569" s="188">
        <v>49.267000000000003</v>
      </c>
      <c r="I569" s="189"/>
      <c r="J569" s="13"/>
      <c r="K569" s="13"/>
      <c r="L569" s="185"/>
      <c r="M569" s="190"/>
      <c r="N569" s="191"/>
      <c r="O569" s="191"/>
      <c r="P569" s="191"/>
      <c r="Q569" s="191"/>
      <c r="R569" s="191"/>
      <c r="S569" s="191"/>
      <c r="T569" s="19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6" t="s">
        <v>140</v>
      </c>
      <c r="AU569" s="186" t="s">
        <v>80</v>
      </c>
      <c r="AV569" s="13" t="s">
        <v>80</v>
      </c>
      <c r="AW569" s="13" t="s">
        <v>30</v>
      </c>
      <c r="AX569" s="13" t="s">
        <v>78</v>
      </c>
      <c r="AY569" s="186" t="s">
        <v>126</v>
      </c>
    </row>
    <row r="570" s="2" customFormat="1" ht="21.75" customHeight="1">
      <c r="A570" s="37"/>
      <c r="B570" s="164"/>
      <c r="C570" s="165" t="s">
        <v>960</v>
      </c>
      <c r="D570" s="165" t="s">
        <v>129</v>
      </c>
      <c r="E570" s="166" t="s">
        <v>961</v>
      </c>
      <c r="F570" s="167" t="s">
        <v>962</v>
      </c>
      <c r="G570" s="168" t="s">
        <v>207</v>
      </c>
      <c r="H570" s="169">
        <v>68.867999999999995</v>
      </c>
      <c r="I570" s="170"/>
      <c r="J570" s="171">
        <f>ROUND(I570*H570,2)</f>
        <v>0</v>
      </c>
      <c r="K570" s="167" t="s">
        <v>133</v>
      </c>
      <c r="L570" s="38"/>
      <c r="M570" s="172" t="s">
        <v>1</v>
      </c>
      <c r="N570" s="173" t="s">
        <v>38</v>
      </c>
      <c r="O570" s="76"/>
      <c r="P570" s="174">
        <f>O570*H570</f>
        <v>0</v>
      </c>
      <c r="Q570" s="174">
        <v>0</v>
      </c>
      <c r="R570" s="174">
        <f>Q570*H570</f>
        <v>0</v>
      </c>
      <c r="S570" s="174">
        <v>0.00029999999999999997</v>
      </c>
      <c r="T570" s="175">
        <f>S570*H570</f>
        <v>0.020660399999999995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76" t="s">
        <v>231</v>
      </c>
      <c r="AT570" s="176" t="s">
        <v>129</v>
      </c>
      <c r="AU570" s="176" t="s">
        <v>80</v>
      </c>
      <c r="AY570" s="18" t="s">
        <v>126</v>
      </c>
      <c r="BE570" s="177">
        <f>IF(N570="základní",J570,0)</f>
        <v>0</v>
      </c>
      <c r="BF570" s="177">
        <f>IF(N570="snížená",J570,0)</f>
        <v>0</v>
      </c>
      <c r="BG570" s="177">
        <f>IF(N570="zákl. přenesená",J570,0)</f>
        <v>0</v>
      </c>
      <c r="BH570" s="177">
        <f>IF(N570="sníž. přenesená",J570,0)</f>
        <v>0</v>
      </c>
      <c r="BI570" s="177">
        <f>IF(N570="nulová",J570,0)</f>
        <v>0</v>
      </c>
      <c r="BJ570" s="18" t="s">
        <v>78</v>
      </c>
      <c r="BK570" s="177">
        <f>ROUND(I570*H570,2)</f>
        <v>0</v>
      </c>
      <c r="BL570" s="18" t="s">
        <v>231</v>
      </c>
      <c r="BM570" s="176" t="s">
        <v>963</v>
      </c>
    </row>
    <row r="571" s="2" customFormat="1">
      <c r="A571" s="37"/>
      <c r="B571" s="38"/>
      <c r="C571" s="37"/>
      <c r="D571" s="178" t="s">
        <v>136</v>
      </c>
      <c r="E571" s="37"/>
      <c r="F571" s="179" t="s">
        <v>964</v>
      </c>
      <c r="G571" s="37"/>
      <c r="H571" s="37"/>
      <c r="I571" s="180"/>
      <c r="J571" s="37"/>
      <c r="K571" s="37"/>
      <c r="L571" s="38"/>
      <c r="M571" s="181"/>
      <c r="N571" s="182"/>
      <c r="O571" s="76"/>
      <c r="P571" s="76"/>
      <c r="Q571" s="76"/>
      <c r="R571" s="76"/>
      <c r="S571" s="76"/>
      <c r="T571" s="7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8" t="s">
        <v>136</v>
      </c>
      <c r="AU571" s="18" t="s">
        <v>80</v>
      </c>
    </row>
    <row r="572" s="2" customFormat="1">
      <c r="A572" s="37"/>
      <c r="B572" s="38"/>
      <c r="C572" s="37"/>
      <c r="D572" s="183" t="s">
        <v>138</v>
      </c>
      <c r="E572" s="37"/>
      <c r="F572" s="184" t="s">
        <v>965</v>
      </c>
      <c r="G572" s="37"/>
      <c r="H572" s="37"/>
      <c r="I572" s="180"/>
      <c r="J572" s="37"/>
      <c r="K572" s="37"/>
      <c r="L572" s="38"/>
      <c r="M572" s="181"/>
      <c r="N572" s="182"/>
      <c r="O572" s="76"/>
      <c r="P572" s="76"/>
      <c r="Q572" s="76"/>
      <c r="R572" s="76"/>
      <c r="S572" s="76"/>
      <c r="T572" s="77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8" t="s">
        <v>138</v>
      </c>
      <c r="AU572" s="18" t="s">
        <v>80</v>
      </c>
    </row>
    <row r="573" s="13" customFormat="1">
      <c r="A573" s="13"/>
      <c r="B573" s="185"/>
      <c r="C573" s="13"/>
      <c r="D573" s="178" t="s">
        <v>140</v>
      </c>
      <c r="E573" s="186" t="s">
        <v>1</v>
      </c>
      <c r="F573" s="187" t="s">
        <v>966</v>
      </c>
      <c r="G573" s="13"/>
      <c r="H573" s="188">
        <v>62.646000000000001</v>
      </c>
      <c r="I573" s="189"/>
      <c r="J573" s="13"/>
      <c r="K573" s="13"/>
      <c r="L573" s="185"/>
      <c r="M573" s="190"/>
      <c r="N573" s="191"/>
      <c r="O573" s="191"/>
      <c r="P573" s="191"/>
      <c r="Q573" s="191"/>
      <c r="R573" s="191"/>
      <c r="S573" s="191"/>
      <c r="T573" s="19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6" t="s">
        <v>140</v>
      </c>
      <c r="AU573" s="186" t="s">
        <v>80</v>
      </c>
      <c r="AV573" s="13" t="s">
        <v>80</v>
      </c>
      <c r="AW573" s="13" t="s">
        <v>30</v>
      </c>
      <c r="AX573" s="13" t="s">
        <v>73</v>
      </c>
      <c r="AY573" s="186" t="s">
        <v>126</v>
      </c>
    </row>
    <row r="574" s="13" customFormat="1">
      <c r="A574" s="13"/>
      <c r="B574" s="185"/>
      <c r="C574" s="13"/>
      <c r="D574" s="178" t="s">
        <v>140</v>
      </c>
      <c r="E574" s="186" t="s">
        <v>1</v>
      </c>
      <c r="F574" s="187" t="s">
        <v>967</v>
      </c>
      <c r="G574" s="13"/>
      <c r="H574" s="188">
        <v>6.2220000000000004</v>
      </c>
      <c r="I574" s="189"/>
      <c r="J574" s="13"/>
      <c r="K574" s="13"/>
      <c r="L574" s="185"/>
      <c r="M574" s="190"/>
      <c r="N574" s="191"/>
      <c r="O574" s="191"/>
      <c r="P574" s="191"/>
      <c r="Q574" s="191"/>
      <c r="R574" s="191"/>
      <c r="S574" s="191"/>
      <c r="T574" s="19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6" t="s">
        <v>140</v>
      </c>
      <c r="AU574" s="186" t="s">
        <v>80</v>
      </c>
      <c r="AV574" s="13" t="s">
        <v>80</v>
      </c>
      <c r="AW574" s="13" t="s">
        <v>30</v>
      </c>
      <c r="AX574" s="13" t="s">
        <v>73</v>
      </c>
      <c r="AY574" s="186" t="s">
        <v>126</v>
      </c>
    </row>
    <row r="575" s="15" customFormat="1">
      <c r="A575" s="15"/>
      <c r="B575" s="211"/>
      <c r="C575" s="15"/>
      <c r="D575" s="178" t="s">
        <v>140</v>
      </c>
      <c r="E575" s="212" t="s">
        <v>1</v>
      </c>
      <c r="F575" s="213" t="s">
        <v>309</v>
      </c>
      <c r="G575" s="15"/>
      <c r="H575" s="214">
        <v>68.867999999999995</v>
      </c>
      <c r="I575" s="215"/>
      <c r="J575" s="15"/>
      <c r="K575" s="15"/>
      <c r="L575" s="211"/>
      <c r="M575" s="216"/>
      <c r="N575" s="217"/>
      <c r="O575" s="217"/>
      <c r="P575" s="217"/>
      <c r="Q575" s="217"/>
      <c r="R575" s="217"/>
      <c r="S575" s="217"/>
      <c r="T575" s="218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12" t="s">
        <v>140</v>
      </c>
      <c r="AU575" s="212" t="s">
        <v>80</v>
      </c>
      <c r="AV575" s="15" t="s">
        <v>134</v>
      </c>
      <c r="AW575" s="15" t="s">
        <v>30</v>
      </c>
      <c r="AX575" s="15" t="s">
        <v>78</v>
      </c>
      <c r="AY575" s="212" t="s">
        <v>126</v>
      </c>
    </row>
    <row r="576" s="2" customFormat="1" ht="16.5" customHeight="1">
      <c r="A576" s="37"/>
      <c r="B576" s="164"/>
      <c r="C576" s="165" t="s">
        <v>968</v>
      </c>
      <c r="D576" s="165" t="s">
        <v>129</v>
      </c>
      <c r="E576" s="166" t="s">
        <v>969</v>
      </c>
      <c r="F576" s="167" t="s">
        <v>970</v>
      </c>
      <c r="G576" s="168" t="s">
        <v>207</v>
      </c>
      <c r="H576" s="169">
        <v>68.867999999999995</v>
      </c>
      <c r="I576" s="170"/>
      <c r="J576" s="171">
        <f>ROUND(I576*H576,2)</f>
        <v>0</v>
      </c>
      <c r="K576" s="167" t="s">
        <v>133</v>
      </c>
      <c r="L576" s="38"/>
      <c r="M576" s="172" t="s">
        <v>1</v>
      </c>
      <c r="N576" s="173" t="s">
        <v>38</v>
      </c>
      <c r="O576" s="76"/>
      <c r="P576" s="174">
        <f>O576*H576</f>
        <v>0</v>
      </c>
      <c r="Q576" s="174">
        <v>3.0000000000000001E-05</v>
      </c>
      <c r="R576" s="174">
        <f>Q576*H576</f>
        <v>0.0020660399999999999</v>
      </c>
      <c r="S576" s="174">
        <v>0</v>
      </c>
      <c r="T576" s="175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76" t="s">
        <v>231</v>
      </c>
      <c r="AT576" s="176" t="s">
        <v>129</v>
      </c>
      <c r="AU576" s="176" t="s">
        <v>80</v>
      </c>
      <c r="AY576" s="18" t="s">
        <v>126</v>
      </c>
      <c r="BE576" s="177">
        <f>IF(N576="základní",J576,0)</f>
        <v>0</v>
      </c>
      <c r="BF576" s="177">
        <f>IF(N576="snížená",J576,0)</f>
        <v>0</v>
      </c>
      <c r="BG576" s="177">
        <f>IF(N576="zákl. přenesená",J576,0)</f>
        <v>0</v>
      </c>
      <c r="BH576" s="177">
        <f>IF(N576="sníž. přenesená",J576,0)</f>
        <v>0</v>
      </c>
      <c r="BI576" s="177">
        <f>IF(N576="nulová",J576,0)</f>
        <v>0</v>
      </c>
      <c r="BJ576" s="18" t="s">
        <v>78</v>
      </c>
      <c r="BK576" s="177">
        <f>ROUND(I576*H576,2)</f>
        <v>0</v>
      </c>
      <c r="BL576" s="18" t="s">
        <v>231</v>
      </c>
      <c r="BM576" s="176" t="s">
        <v>971</v>
      </c>
    </row>
    <row r="577" s="2" customFormat="1">
      <c r="A577" s="37"/>
      <c r="B577" s="38"/>
      <c r="C577" s="37"/>
      <c r="D577" s="178" t="s">
        <v>136</v>
      </c>
      <c r="E577" s="37"/>
      <c r="F577" s="179" t="s">
        <v>972</v>
      </c>
      <c r="G577" s="37"/>
      <c r="H577" s="37"/>
      <c r="I577" s="180"/>
      <c r="J577" s="37"/>
      <c r="K577" s="37"/>
      <c r="L577" s="38"/>
      <c r="M577" s="181"/>
      <c r="N577" s="182"/>
      <c r="O577" s="76"/>
      <c r="P577" s="76"/>
      <c r="Q577" s="76"/>
      <c r="R577" s="76"/>
      <c r="S577" s="76"/>
      <c r="T577" s="7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8" t="s">
        <v>136</v>
      </c>
      <c r="AU577" s="18" t="s">
        <v>80</v>
      </c>
    </row>
    <row r="578" s="2" customFormat="1">
      <c r="A578" s="37"/>
      <c r="B578" s="38"/>
      <c r="C578" s="37"/>
      <c r="D578" s="183" t="s">
        <v>138</v>
      </c>
      <c r="E578" s="37"/>
      <c r="F578" s="184" t="s">
        <v>973</v>
      </c>
      <c r="G578" s="37"/>
      <c r="H578" s="37"/>
      <c r="I578" s="180"/>
      <c r="J578" s="37"/>
      <c r="K578" s="37"/>
      <c r="L578" s="38"/>
      <c r="M578" s="181"/>
      <c r="N578" s="182"/>
      <c r="O578" s="76"/>
      <c r="P578" s="76"/>
      <c r="Q578" s="76"/>
      <c r="R578" s="76"/>
      <c r="S578" s="76"/>
      <c r="T578" s="7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18" t="s">
        <v>138</v>
      </c>
      <c r="AU578" s="18" t="s">
        <v>80</v>
      </c>
    </row>
    <row r="579" s="2" customFormat="1" ht="16.5" customHeight="1">
      <c r="A579" s="37"/>
      <c r="B579" s="164"/>
      <c r="C579" s="193" t="s">
        <v>974</v>
      </c>
      <c r="D579" s="193" t="s">
        <v>175</v>
      </c>
      <c r="E579" s="194" t="s">
        <v>975</v>
      </c>
      <c r="F579" s="195" t="s">
        <v>976</v>
      </c>
      <c r="G579" s="196" t="s">
        <v>207</v>
      </c>
      <c r="H579" s="197">
        <v>70.245000000000005</v>
      </c>
      <c r="I579" s="198"/>
      <c r="J579" s="199">
        <f>ROUND(I579*H579,2)</f>
        <v>0</v>
      </c>
      <c r="K579" s="195" t="s">
        <v>133</v>
      </c>
      <c r="L579" s="200"/>
      <c r="M579" s="201" t="s">
        <v>1</v>
      </c>
      <c r="N579" s="202" t="s">
        <v>38</v>
      </c>
      <c r="O579" s="76"/>
      <c r="P579" s="174">
        <f>O579*H579</f>
        <v>0</v>
      </c>
      <c r="Q579" s="174">
        <v>0.00038000000000000002</v>
      </c>
      <c r="R579" s="174">
        <f>Q579*H579</f>
        <v>0.026693100000000004</v>
      </c>
      <c r="S579" s="174">
        <v>0</v>
      </c>
      <c r="T579" s="175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76" t="s">
        <v>341</v>
      </c>
      <c r="AT579" s="176" t="s">
        <v>175</v>
      </c>
      <c r="AU579" s="176" t="s">
        <v>80</v>
      </c>
      <c r="AY579" s="18" t="s">
        <v>126</v>
      </c>
      <c r="BE579" s="177">
        <f>IF(N579="základní",J579,0)</f>
        <v>0</v>
      </c>
      <c r="BF579" s="177">
        <f>IF(N579="snížená",J579,0)</f>
        <v>0</v>
      </c>
      <c r="BG579" s="177">
        <f>IF(N579="zákl. přenesená",J579,0)</f>
        <v>0</v>
      </c>
      <c r="BH579" s="177">
        <f>IF(N579="sníž. přenesená",J579,0)</f>
        <v>0</v>
      </c>
      <c r="BI579" s="177">
        <f>IF(N579="nulová",J579,0)</f>
        <v>0</v>
      </c>
      <c r="BJ579" s="18" t="s">
        <v>78</v>
      </c>
      <c r="BK579" s="177">
        <f>ROUND(I579*H579,2)</f>
        <v>0</v>
      </c>
      <c r="BL579" s="18" t="s">
        <v>231</v>
      </c>
      <c r="BM579" s="176" t="s">
        <v>977</v>
      </c>
    </row>
    <row r="580" s="2" customFormat="1">
      <c r="A580" s="37"/>
      <c r="B580" s="38"/>
      <c r="C580" s="37"/>
      <c r="D580" s="178" t="s">
        <v>136</v>
      </c>
      <c r="E580" s="37"/>
      <c r="F580" s="179" t="s">
        <v>976</v>
      </c>
      <c r="G580" s="37"/>
      <c r="H580" s="37"/>
      <c r="I580" s="180"/>
      <c r="J580" s="37"/>
      <c r="K580" s="37"/>
      <c r="L580" s="38"/>
      <c r="M580" s="181"/>
      <c r="N580" s="182"/>
      <c r="O580" s="76"/>
      <c r="P580" s="76"/>
      <c r="Q580" s="76"/>
      <c r="R580" s="76"/>
      <c r="S580" s="76"/>
      <c r="T580" s="7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8" t="s">
        <v>136</v>
      </c>
      <c r="AU580" s="18" t="s">
        <v>80</v>
      </c>
    </row>
    <row r="581" s="13" customFormat="1">
      <c r="A581" s="13"/>
      <c r="B581" s="185"/>
      <c r="C581" s="13"/>
      <c r="D581" s="178" t="s">
        <v>140</v>
      </c>
      <c r="E581" s="13"/>
      <c r="F581" s="187" t="s">
        <v>978</v>
      </c>
      <c r="G581" s="13"/>
      <c r="H581" s="188">
        <v>70.245000000000005</v>
      </c>
      <c r="I581" s="189"/>
      <c r="J581" s="13"/>
      <c r="K581" s="13"/>
      <c r="L581" s="185"/>
      <c r="M581" s="190"/>
      <c r="N581" s="191"/>
      <c r="O581" s="191"/>
      <c r="P581" s="191"/>
      <c r="Q581" s="191"/>
      <c r="R581" s="191"/>
      <c r="S581" s="191"/>
      <c r="T581" s="19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6" t="s">
        <v>140</v>
      </c>
      <c r="AU581" s="186" t="s">
        <v>80</v>
      </c>
      <c r="AV581" s="13" t="s">
        <v>80</v>
      </c>
      <c r="AW581" s="13" t="s">
        <v>3</v>
      </c>
      <c r="AX581" s="13" t="s">
        <v>78</v>
      </c>
      <c r="AY581" s="186" t="s">
        <v>126</v>
      </c>
    </row>
    <row r="582" s="2" customFormat="1" ht="16.5" customHeight="1">
      <c r="A582" s="37"/>
      <c r="B582" s="164"/>
      <c r="C582" s="165" t="s">
        <v>979</v>
      </c>
      <c r="D582" s="165" t="s">
        <v>129</v>
      </c>
      <c r="E582" s="166" t="s">
        <v>980</v>
      </c>
      <c r="F582" s="167" t="s">
        <v>981</v>
      </c>
      <c r="G582" s="168" t="s">
        <v>207</v>
      </c>
      <c r="H582" s="169">
        <v>5.8499999999999996</v>
      </c>
      <c r="I582" s="170"/>
      <c r="J582" s="171">
        <f>ROUND(I582*H582,2)</f>
        <v>0</v>
      </c>
      <c r="K582" s="167" t="s">
        <v>133</v>
      </c>
      <c r="L582" s="38"/>
      <c r="M582" s="172" t="s">
        <v>1</v>
      </c>
      <c r="N582" s="173" t="s">
        <v>38</v>
      </c>
      <c r="O582" s="76"/>
      <c r="P582" s="174">
        <f>O582*H582</f>
        <v>0</v>
      </c>
      <c r="Q582" s="174">
        <v>0</v>
      </c>
      <c r="R582" s="174">
        <f>Q582*H582</f>
        <v>0</v>
      </c>
      <c r="S582" s="174">
        <v>0</v>
      </c>
      <c r="T582" s="175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76" t="s">
        <v>231</v>
      </c>
      <c r="AT582" s="176" t="s">
        <v>129</v>
      </c>
      <c r="AU582" s="176" t="s">
        <v>80</v>
      </c>
      <c r="AY582" s="18" t="s">
        <v>126</v>
      </c>
      <c r="BE582" s="177">
        <f>IF(N582="základní",J582,0)</f>
        <v>0</v>
      </c>
      <c r="BF582" s="177">
        <f>IF(N582="snížená",J582,0)</f>
        <v>0</v>
      </c>
      <c r="BG582" s="177">
        <f>IF(N582="zákl. přenesená",J582,0)</f>
        <v>0</v>
      </c>
      <c r="BH582" s="177">
        <f>IF(N582="sníž. přenesená",J582,0)</f>
        <v>0</v>
      </c>
      <c r="BI582" s="177">
        <f>IF(N582="nulová",J582,0)</f>
        <v>0</v>
      </c>
      <c r="BJ582" s="18" t="s">
        <v>78</v>
      </c>
      <c r="BK582" s="177">
        <f>ROUND(I582*H582,2)</f>
        <v>0</v>
      </c>
      <c r="BL582" s="18" t="s">
        <v>231</v>
      </c>
      <c r="BM582" s="176" t="s">
        <v>982</v>
      </c>
    </row>
    <row r="583" s="2" customFormat="1">
      <c r="A583" s="37"/>
      <c r="B583" s="38"/>
      <c r="C583" s="37"/>
      <c r="D583" s="178" t="s">
        <v>136</v>
      </c>
      <c r="E583" s="37"/>
      <c r="F583" s="179" t="s">
        <v>983</v>
      </c>
      <c r="G583" s="37"/>
      <c r="H583" s="37"/>
      <c r="I583" s="180"/>
      <c r="J583" s="37"/>
      <c r="K583" s="37"/>
      <c r="L583" s="38"/>
      <c r="M583" s="181"/>
      <c r="N583" s="182"/>
      <c r="O583" s="76"/>
      <c r="P583" s="76"/>
      <c r="Q583" s="76"/>
      <c r="R583" s="76"/>
      <c r="S583" s="76"/>
      <c r="T583" s="7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8" t="s">
        <v>136</v>
      </c>
      <c r="AU583" s="18" t="s">
        <v>80</v>
      </c>
    </row>
    <row r="584" s="2" customFormat="1">
      <c r="A584" s="37"/>
      <c r="B584" s="38"/>
      <c r="C584" s="37"/>
      <c r="D584" s="183" t="s">
        <v>138</v>
      </c>
      <c r="E584" s="37"/>
      <c r="F584" s="184" t="s">
        <v>984</v>
      </c>
      <c r="G584" s="37"/>
      <c r="H584" s="37"/>
      <c r="I584" s="180"/>
      <c r="J584" s="37"/>
      <c r="K584" s="37"/>
      <c r="L584" s="38"/>
      <c r="M584" s="181"/>
      <c r="N584" s="182"/>
      <c r="O584" s="76"/>
      <c r="P584" s="76"/>
      <c r="Q584" s="76"/>
      <c r="R584" s="76"/>
      <c r="S584" s="76"/>
      <c r="T584" s="77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8" t="s">
        <v>138</v>
      </c>
      <c r="AU584" s="18" t="s">
        <v>80</v>
      </c>
    </row>
    <row r="585" s="13" customFormat="1">
      <c r="A585" s="13"/>
      <c r="B585" s="185"/>
      <c r="C585" s="13"/>
      <c r="D585" s="178" t="s">
        <v>140</v>
      </c>
      <c r="E585" s="186" t="s">
        <v>1</v>
      </c>
      <c r="F585" s="187" t="s">
        <v>985</v>
      </c>
      <c r="G585" s="13"/>
      <c r="H585" s="188">
        <v>5.8499999999999996</v>
      </c>
      <c r="I585" s="189"/>
      <c r="J585" s="13"/>
      <c r="K585" s="13"/>
      <c r="L585" s="185"/>
      <c r="M585" s="190"/>
      <c r="N585" s="191"/>
      <c r="O585" s="191"/>
      <c r="P585" s="191"/>
      <c r="Q585" s="191"/>
      <c r="R585" s="191"/>
      <c r="S585" s="191"/>
      <c r="T585" s="19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6" t="s">
        <v>140</v>
      </c>
      <c r="AU585" s="186" t="s">
        <v>80</v>
      </c>
      <c r="AV585" s="13" t="s">
        <v>80</v>
      </c>
      <c r="AW585" s="13" t="s">
        <v>30</v>
      </c>
      <c r="AX585" s="13" t="s">
        <v>78</v>
      </c>
      <c r="AY585" s="186" t="s">
        <v>126</v>
      </c>
    </row>
    <row r="586" s="2" customFormat="1" ht="24.15" customHeight="1">
      <c r="A586" s="37"/>
      <c r="B586" s="164"/>
      <c r="C586" s="193" t="s">
        <v>986</v>
      </c>
      <c r="D586" s="193" t="s">
        <v>175</v>
      </c>
      <c r="E586" s="194" t="s">
        <v>987</v>
      </c>
      <c r="F586" s="195" t="s">
        <v>988</v>
      </c>
      <c r="G586" s="196" t="s">
        <v>207</v>
      </c>
      <c r="H586" s="197">
        <v>5.9669999999999996</v>
      </c>
      <c r="I586" s="198"/>
      <c r="J586" s="199">
        <f>ROUND(I586*H586,2)</f>
        <v>0</v>
      </c>
      <c r="K586" s="195" t="s">
        <v>133</v>
      </c>
      <c r="L586" s="200"/>
      <c r="M586" s="201" t="s">
        <v>1</v>
      </c>
      <c r="N586" s="202" t="s">
        <v>38</v>
      </c>
      <c r="O586" s="76"/>
      <c r="P586" s="174">
        <f>O586*H586</f>
        <v>0</v>
      </c>
      <c r="Q586" s="174">
        <v>0.00017000000000000001</v>
      </c>
      <c r="R586" s="174">
        <f>Q586*H586</f>
        <v>0.00101439</v>
      </c>
      <c r="S586" s="174">
        <v>0</v>
      </c>
      <c r="T586" s="175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76" t="s">
        <v>341</v>
      </c>
      <c r="AT586" s="176" t="s">
        <v>175</v>
      </c>
      <c r="AU586" s="176" t="s">
        <v>80</v>
      </c>
      <c r="AY586" s="18" t="s">
        <v>126</v>
      </c>
      <c r="BE586" s="177">
        <f>IF(N586="základní",J586,0)</f>
        <v>0</v>
      </c>
      <c r="BF586" s="177">
        <f>IF(N586="snížená",J586,0)</f>
        <v>0</v>
      </c>
      <c r="BG586" s="177">
        <f>IF(N586="zákl. přenesená",J586,0)</f>
        <v>0</v>
      </c>
      <c r="BH586" s="177">
        <f>IF(N586="sníž. přenesená",J586,0)</f>
        <v>0</v>
      </c>
      <c r="BI586" s="177">
        <f>IF(N586="nulová",J586,0)</f>
        <v>0</v>
      </c>
      <c r="BJ586" s="18" t="s">
        <v>78</v>
      </c>
      <c r="BK586" s="177">
        <f>ROUND(I586*H586,2)</f>
        <v>0</v>
      </c>
      <c r="BL586" s="18" t="s">
        <v>231</v>
      </c>
      <c r="BM586" s="176" t="s">
        <v>989</v>
      </c>
    </row>
    <row r="587" s="2" customFormat="1">
      <c r="A587" s="37"/>
      <c r="B587" s="38"/>
      <c r="C587" s="37"/>
      <c r="D587" s="178" t="s">
        <v>136</v>
      </c>
      <c r="E587" s="37"/>
      <c r="F587" s="179" t="s">
        <v>988</v>
      </c>
      <c r="G587" s="37"/>
      <c r="H587" s="37"/>
      <c r="I587" s="180"/>
      <c r="J587" s="37"/>
      <c r="K587" s="37"/>
      <c r="L587" s="38"/>
      <c r="M587" s="181"/>
      <c r="N587" s="182"/>
      <c r="O587" s="76"/>
      <c r="P587" s="76"/>
      <c r="Q587" s="76"/>
      <c r="R587" s="76"/>
      <c r="S587" s="76"/>
      <c r="T587" s="7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8" t="s">
        <v>136</v>
      </c>
      <c r="AU587" s="18" t="s">
        <v>80</v>
      </c>
    </row>
    <row r="588" s="13" customFormat="1">
      <c r="A588" s="13"/>
      <c r="B588" s="185"/>
      <c r="C588" s="13"/>
      <c r="D588" s="178" t="s">
        <v>140</v>
      </c>
      <c r="E588" s="13"/>
      <c r="F588" s="187" t="s">
        <v>990</v>
      </c>
      <c r="G588" s="13"/>
      <c r="H588" s="188">
        <v>5.9669999999999996</v>
      </c>
      <c r="I588" s="189"/>
      <c r="J588" s="13"/>
      <c r="K588" s="13"/>
      <c r="L588" s="185"/>
      <c r="M588" s="190"/>
      <c r="N588" s="191"/>
      <c r="O588" s="191"/>
      <c r="P588" s="191"/>
      <c r="Q588" s="191"/>
      <c r="R588" s="191"/>
      <c r="S588" s="191"/>
      <c r="T588" s="19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6" t="s">
        <v>140</v>
      </c>
      <c r="AU588" s="186" t="s">
        <v>80</v>
      </c>
      <c r="AV588" s="13" t="s">
        <v>80</v>
      </c>
      <c r="AW588" s="13" t="s">
        <v>3</v>
      </c>
      <c r="AX588" s="13" t="s">
        <v>78</v>
      </c>
      <c r="AY588" s="186" t="s">
        <v>126</v>
      </c>
    </row>
    <row r="589" s="2" customFormat="1" ht="24.15" customHeight="1">
      <c r="A589" s="37"/>
      <c r="B589" s="164"/>
      <c r="C589" s="165" t="s">
        <v>991</v>
      </c>
      <c r="D589" s="165" t="s">
        <v>129</v>
      </c>
      <c r="E589" s="166" t="s">
        <v>992</v>
      </c>
      <c r="F589" s="167" t="s">
        <v>993</v>
      </c>
      <c r="G589" s="168" t="s">
        <v>291</v>
      </c>
      <c r="H589" s="203"/>
      <c r="I589" s="170"/>
      <c r="J589" s="171">
        <f>ROUND(I589*H589,2)</f>
        <v>0</v>
      </c>
      <c r="K589" s="167" t="s">
        <v>133</v>
      </c>
      <c r="L589" s="38"/>
      <c r="M589" s="172" t="s">
        <v>1</v>
      </c>
      <c r="N589" s="173" t="s">
        <v>38</v>
      </c>
      <c r="O589" s="76"/>
      <c r="P589" s="174">
        <f>O589*H589</f>
        <v>0</v>
      </c>
      <c r="Q589" s="174">
        <v>0</v>
      </c>
      <c r="R589" s="174">
        <f>Q589*H589</f>
        <v>0</v>
      </c>
      <c r="S589" s="174">
        <v>0</v>
      </c>
      <c r="T589" s="175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76" t="s">
        <v>231</v>
      </c>
      <c r="AT589" s="176" t="s">
        <v>129</v>
      </c>
      <c r="AU589" s="176" t="s">
        <v>80</v>
      </c>
      <c r="AY589" s="18" t="s">
        <v>126</v>
      </c>
      <c r="BE589" s="177">
        <f>IF(N589="základní",J589,0)</f>
        <v>0</v>
      </c>
      <c r="BF589" s="177">
        <f>IF(N589="snížená",J589,0)</f>
        <v>0</v>
      </c>
      <c r="BG589" s="177">
        <f>IF(N589="zákl. přenesená",J589,0)</f>
        <v>0</v>
      </c>
      <c r="BH589" s="177">
        <f>IF(N589="sníž. přenesená",J589,0)</f>
        <v>0</v>
      </c>
      <c r="BI589" s="177">
        <f>IF(N589="nulová",J589,0)</f>
        <v>0</v>
      </c>
      <c r="BJ589" s="18" t="s">
        <v>78</v>
      </c>
      <c r="BK589" s="177">
        <f>ROUND(I589*H589,2)</f>
        <v>0</v>
      </c>
      <c r="BL589" s="18" t="s">
        <v>231</v>
      </c>
      <c r="BM589" s="176" t="s">
        <v>994</v>
      </c>
    </row>
    <row r="590" s="2" customFormat="1">
      <c r="A590" s="37"/>
      <c r="B590" s="38"/>
      <c r="C590" s="37"/>
      <c r="D590" s="178" t="s">
        <v>136</v>
      </c>
      <c r="E590" s="37"/>
      <c r="F590" s="179" t="s">
        <v>995</v>
      </c>
      <c r="G590" s="37"/>
      <c r="H590" s="37"/>
      <c r="I590" s="180"/>
      <c r="J590" s="37"/>
      <c r="K590" s="37"/>
      <c r="L590" s="38"/>
      <c r="M590" s="181"/>
      <c r="N590" s="182"/>
      <c r="O590" s="76"/>
      <c r="P590" s="76"/>
      <c r="Q590" s="76"/>
      <c r="R590" s="76"/>
      <c r="S590" s="76"/>
      <c r="T590" s="7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8" t="s">
        <v>136</v>
      </c>
      <c r="AU590" s="18" t="s">
        <v>80</v>
      </c>
    </row>
    <row r="591" s="2" customFormat="1">
      <c r="A591" s="37"/>
      <c r="B591" s="38"/>
      <c r="C591" s="37"/>
      <c r="D591" s="183" t="s">
        <v>138</v>
      </c>
      <c r="E591" s="37"/>
      <c r="F591" s="184" t="s">
        <v>996</v>
      </c>
      <c r="G591" s="37"/>
      <c r="H591" s="37"/>
      <c r="I591" s="180"/>
      <c r="J591" s="37"/>
      <c r="K591" s="37"/>
      <c r="L591" s="38"/>
      <c r="M591" s="181"/>
      <c r="N591" s="182"/>
      <c r="O591" s="76"/>
      <c r="P591" s="76"/>
      <c r="Q591" s="76"/>
      <c r="R591" s="76"/>
      <c r="S591" s="76"/>
      <c r="T591" s="7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8" t="s">
        <v>138</v>
      </c>
      <c r="AU591" s="18" t="s">
        <v>80</v>
      </c>
    </row>
    <row r="592" s="12" customFormat="1" ht="22.8" customHeight="1">
      <c r="A592" s="12"/>
      <c r="B592" s="151"/>
      <c r="C592" s="12"/>
      <c r="D592" s="152" t="s">
        <v>72</v>
      </c>
      <c r="E592" s="162" t="s">
        <v>997</v>
      </c>
      <c r="F592" s="162" t="s">
        <v>998</v>
      </c>
      <c r="G592" s="12"/>
      <c r="H592" s="12"/>
      <c r="I592" s="154"/>
      <c r="J592" s="163">
        <f>BK592</f>
        <v>0</v>
      </c>
      <c r="K592" s="12"/>
      <c r="L592" s="151"/>
      <c r="M592" s="156"/>
      <c r="N592" s="157"/>
      <c r="O592" s="157"/>
      <c r="P592" s="158">
        <f>SUM(P593:P637)</f>
        <v>0</v>
      </c>
      <c r="Q592" s="157"/>
      <c r="R592" s="158">
        <f>SUM(R593:R637)</f>
        <v>0.20213255000000005</v>
      </c>
      <c r="S592" s="157"/>
      <c r="T592" s="159">
        <f>SUM(T593:T637)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152" t="s">
        <v>80</v>
      </c>
      <c r="AT592" s="160" t="s">
        <v>72</v>
      </c>
      <c r="AU592" s="160" t="s">
        <v>78</v>
      </c>
      <c r="AY592" s="152" t="s">
        <v>126</v>
      </c>
      <c r="BK592" s="161">
        <f>SUM(BK593:BK637)</f>
        <v>0</v>
      </c>
    </row>
    <row r="593" s="2" customFormat="1" ht="16.5" customHeight="1">
      <c r="A593" s="37"/>
      <c r="B593" s="164"/>
      <c r="C593" s="165" t="s">
        <v>999</v>
      </c>
      <c r="D593" s="165" t="s">
        <v>129</v>
      </c>
      <c r="E593" s="166" t="s">
        <v>1000</v>
      </c>
      <c r="F593" s="167" t="s">
        <v>1001</v>
      </c>
      <c r="G593" s="168" t="s">
        <v>132</v>
      </c>
      <c r="H593" s="169">
        <v>8.9410000000000007</v>
      </c>
      <c r="I593" s="170"/>
      <c r="J593" s="171">
        <f>ROUND(I593*H593,2)</f>
        <v>0</v>
      </c>
      <c r="K593" s="167" t="s">
        <v>133</v>
      </c>
      <c r="L593" s="38"/>
      <c r="M593" s="172" t="s">
        <v>1</v>
      </c>
      <c r="N593" s="173" t="s">
        <v>38</v>
      </c>
      <c r="O593" s="76"/>
      <c r="P593" s="174">
        <f>O593*H593</f>
        <v>0</v>
      </c>
      <c r="Q593" s="174">
        <v>0</v>
      </c>
      <c r="R593" s="174">
        <f>Q593*H593</f>
        <v>0</v>
      </c>
      <c r="S593" s="174">
        <v>0</v>
      </c>
      <c r="T593" s="175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76" t="s">
        <v>231</v>
      </c>
      <c r="AT593" s="176" t="s">
        <v>129</v>
      </c>
      <c r="AU593" s="176" t="s">
        <v>80</v>
      </c>
      <c r="AY593" s="18" t="s">
        <v>126</v>
      </c>
      <c r="BE593" s="177">
        <f>IF(N593="základní",J593,0)</f>
        <v>0</v>
      </c>
      <c r="BF593" s="177">
        <f>IF(N593="snížená",J593,0)</f>
        <v>0</v>
      </c>
      <c r="BG593" s="177">
        <f>IF(N593="zákl. přenesená",J593,0)</f>
        <v>0</v>
      </c>
      <c r="BH593" s="177">
        <f>IF(N593="sníž. přenesená",J593,0)</f>
        <v>0</v>
      </c>
      <c r="BI593" s="177">
        <f>IF(N593="nulová",J593,0)</f>
        <v>0</v>
      </c>
      <c r="BJ593" s="18" t="s">
        <v>78</v>
      </c>
      <c r="BK593" s="177">
        <f>ROUND(I593*H593,2)</f>
        <v>0</v>
      </c>
      <c r="BL593" s="18" t="s">
        <v>231</v>
      </c>
      <c r="BM593" s="176" t="s">
        <v>1002</v>
      </c>
    </row>
    <row r="594" s="2" customFormat="1">
      <c r="A594" s="37"/>
      <c r="B594" s="38"/>
      <c r="C594" s="37"/>
      <c r="D594" s="178" t="s">
        <v>136</v>
      </c>
      <c r="E594" s="37"/>
      <c r="F594" s="179" t="s">
        <v>1003</v>
      </c>
      <c r="G594" s="37"/>
      <c r="H594" s="37"/>
      <c r="I594" s="180"/>
      <c r="J594" s="37"/>
      <c r="K594" s="37"/>
      <c r="L594" s="38"/>
      <c r="M594" s="181"/>
      <c r="N594" s="182"/>
      <c r="O594" s="76"/>
      <c r="P594" s="76"/>
      <c r="Q594" s="76"/>
      <c r="R594" s="76"/>
      <c r="S594" s="76"/>
      <c r="T594" s="7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8" t="s">
        <v>136</v>
      </c>
      <c r="AU594" s="18" t="s">
        <v>80</v>
      </c>
    </row>
    <row r="595" s="2" customFormat="1">
      <c r="A595" s="37"/>
      <c r="B595" s="38"/>
      <c r="C595" s="37"/>
      <c r="D595" s="183" t="s">
        <v>138</v>
      </c>
      <c r="E595" s="37"/>
      <c r="F595" s="184" t="s">
        <v>1004</v>
      </c>
      <c r="G595" s="37"/>
      <c r="H595" s="37"/>
      <c r="I595" s="180"/>
      <c r="J595" s="37"/>
      <c r="K595" s="37"/>
      <c r="L595" s="38"/>
      <c r="M595" s="181"/>
      <c r="N595" s="182"/>
      <c r="O595" s="76"/>
      <c r="P595" s="76"/>
      <c r="Q595" s="76"/>
      <c r="R595" s="76"/>
      <c r="S595" s="76"/>
      <c r="T595" s="7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8" t="s">
        <v>138</v>
      </c>
      <c r="AU595" s="18" t="s">
        <v>80</v>
      </c>
    </row>
    <row r="596" s="2" customFormat="1" ht="16.5" customHeight="1">
      <c r="A596" s="37"/>
      <c r="B596" s="164"/>
      <c r="C596" s="165" t="s">
        <v>1005</v>
      </c>
      <c r="D596" s="165" t="s">
        <v>129</v>
      </c>
      <c r="E596" s="166" t="s">
        <v>1006</v>
      </c>
      <c r="F596" s="167" t="s">
        <v>1007</v>
      </c>
      <c r="G596" s="168" t="s">
        <v>132</v>
      </c>
      <c r="H596" s="169">
        <v>8.9410000000000007</v>
      </c>
      <c r="I596" s="170"/>
      <c r="J596" s="171">
        <f>ROUND(I596*H596,2)</f>
        <v>0</v>
      </c>
      <c r="K596" s="167" t="s">
        <v>133</v>
      </c>
      <c r="L596" s="38"/>
      <c r="M596" s="172" t="s">
        <v>1</v>
      </c>
      <c r="N596" s="173" t="s">
        <v>38</v>
      </c>
      <c r="O596" s="76"/>
      <c r="P596" s="174">
        <f>O596*H596</f>
        <v>0</v>
      </c>
      <c r="Q596" s="174">
        <v>0.00029999999999999997</v>
      </c>
      <c r="R596" s="174">
        <f>Q596*H596</f>
        <v>0.0026822999999999999</v>
      </c>
      <c r="S596" s="174">
        <v>0</v>
      </c>
      <c r="T596" s="175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76" t="s">
        <v>231</v>
      </c>
      <c r="AT596" s="176" t="s">
        <v>129</v>
      </c>
      <c r="AU596" s="176" t="s">
        <v>80</v>
      </c>
      <c r="AY596" s="18" t="s">
        <v>126</v>
      </c>
      <c r="BE596" s="177">
        <f>IF(N596="základní",J596,0)</f>
        <v>0</v>
      </c>
      <c r="BF596" s="177">
        <f>IF(N596="snížená",J596,0)</f>
        <v>0</v>
      </c>
      <c r="BG596" s="177">
        <f>IF(N596="zákl. přenesená",J596,0)</f>
        <v>0</v>
      </c>
      <c r="BH596" s="177">
        <f>IF(N596="sníž. přenesená",J596,0)</f>
        <v>0</v>
      </c>
      <c r="BI596" s="177">
        <f>IF(N596="nulová",J596,0)</f>
        <v>0</v>
      </c>
      <c r="BJ596" s="18" t="s">
        <v>78</v>
      </c>
      <c r="BK596" s="177">
        <f>ROUND(I596*H596,2)</f>
        <v>0</v>
      </c>
      <c r="BL596" s="18" t="s">
        <v>231</v>
      </c>
      <c r="BM596" s="176" t="s">
        <v>1008</v>
      </c>
    </row>
    <row r="597" s="2" customFormat="1">
      <c r="A597" s="37"/>
      <c r="B597" s="38"/>
      <c r="C597" s="37"/>
      <c r="D597" s="178" t="s">
        <v>136</v>
      </c>
      <c r="E597" s="37"/>
      <c r="F597" s="179" t="s">
        <v>1009</v>
      </c>
      <c r="G597" s="37"/>
      <c r="H597" s="37"/>
      <c r="I597" s="180"/>
      <c r="J597" s="37"/>
      <c r="K597" s="37"/>
      <c r="L597" s="38"/>
      <c r="M597" s="181"/>
      <c r="N597" s="182"/>
      <c r="O597" s="76"/>
      <c r="P597" s="76"/>
      <c r="Q597" s="76"/>
      <c r="R597" s="76"/>
      <c r="S597" s="76"/>
      <c r="T597" s="7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T597" s="18" t="s">
        <v>136</v>
      </c>
      <c r="AU597" s="18" t="s">
        <v>80</v>
      </c>
    </row>
    <row r="598" s="2" customFormat="1">
      <c r="A598" s="37"/>
      <c r="B598" s="38"/>
      <c r="C598" s="37"/>
      <c r="D598" s="183" t="s">
        <v>138</v>
      </c>
      <c r="E598" s="37"/>
      <c r="F598" s="184" t="s">
        <v>1010</v>
      </c>
      <c r="G598" s="37"/>
      <c r="H598" s="37"/>
      <c r="I598" s="180"/>
      <c r="J598" s="37"/>
      <c r="K598" s="37"/>
      <c r="L598" s="38"/>
      <c r="M598" s="181"/>
      <c r="N598" s="182"/>
      <c r="O598" s="76"/>
      <c r="P598" s="76"/>
      <c r="Q598" s="76"/>
      <c r="R598" s="76"/>
      <c r="S598" s="76"/>
      <c r="T598" s="7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T598" s="18" t="s">
        <v>138</v>
      </c>
      <c r="AU598" s="18" t="s">
        <v>80</v>
      </c>
    </row>
    <row r="599" s="2" customFormat="1" ht="16.5" customHeight="1">
      <c r="A599" s="37"/>
      <c r="B599" s="164"/>
      <c r="C599" s="165" t="s">
        <v>1011</v>
      </c>
      <c r="D599" s="165" t="s">
        <v>129</v>
      </c>
      <c r="E599" s="166" t="s">
        <v>1012</v>
      </c>
      <c r="F599" s="167" t="s">
        <v>1013</v>
      </c>
      <c r="G599" s="168" t="s">
        <v>132</v>
      </c>
      <c r="H599" s="169">
        <v>8.9410000000000007</v>
      </c>
      <c r="I599" s="170"/>
      <c r="J599" s="171">
        <f>ROUND(I599*H599,2)</f>
        <v>0</v>
      </c>
      <c r="K599" s="167" t="s">
        <v>133</v>
      </c>
      <c r="L599" s="38"/>
      <c r="M599" s="172" t="s">
        <v>1</v>
      </c>
      <c r="N599" s="173" t="s">
        <v>38</v>
      </c>
      <c r="O599" s="76"/>
      <c r="P599" s="174">
        <f>O599*H599</f>
        <v>0</v>
      </c>
      <c r="Q599" s="174">
        <v>0.00050000000000000001</v>
      </c>
      <c r="R599" s="174">
        <f>Q599*H599</f>
        <v>0.0044705000000000005</v>
      </c>
      <c r="S599" s="174">
        <v>0</v>
      </c>
      <c r="T599" s="175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76" t="s">
        <v>231</v>
      </c>
      <c r="AT599" s="176" t="s">
        <v>129</v>
      </c>
      <c r="AU599" s="176" t="s">
        <v>80</v>
      </c>
      <c r="AY599" s="18" t="s">
        <v>126</v>
      </c>
      <c r="BE599" s="177">
        <f>IF(N599="základní",J599,0)</f>
        <v>0</v>
      </c>
      <c r="BF599" s="177">
        <f>IF(N599="snížená",J599,0)</f>
        <v>0</v>
      </c>
      <c r="BG599" s="177">
        <f>IF(N599="zákl. přenesená",J599,0)</f>
        <v>0</v>
      </c>
      <c r="BH599" s="177">
        <f>IF(N599="sníž. přenesená",J599,0)</f>
        <v>0</v>
      </c>
      <c r="BI599" s="177">
        <f>IF(N599="nulová",J599,0)</f>
        <v>0</v>
      </c>
      <c r="BJ599" s="18" t="s">
        <v>78</v>
      </c>
      <c r="BK599" s="177">
        <f>ROUND(I599*H599,2)</f>
        <v>0</v>
      </c>
      <c r="BL599" s="18" t="s">
        <v>231</v>
      </c>
      <c r="BM599" s="176" t="s">
        <v>1014</v>
      </c>
    </row>
    <row r="600" s="2" customFormat="1">
      <c r="A600" s="37"/>
      <c r="B600" s="38"/>
      <c r="C600" s="37"/>
      <c r="D600" s="178" t="s">
        <v>136</v>
      </c>
      <c r="E600" s="37"/>
      <c r="F600" s="179" t="s">
        <v>1015</v>
      </c>
      <c r="G600" s="37"/>
      <c r="H600" s="37"/>
      <c r="I600" s="180"/>
      <c r="J600" s="37"/>
      <c r="K600" s="37"/>
      <c r="L600" s="38"/>
      <c r="M600" s="181"/>
      <c r="N600" s="182"/>
      <c r="O600" s="76"/>
      <c r="P600" s="76"/>
      <c r="Q600" s="76"/>
      <c r="R600" s="76"/>
      <c r="S600" s="76"/>
      <c r="T600" s="7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8" t="s">
        <v>136</v>
      </c>
      <c r="AU600" s="18" t="s">
        <v>80</v>
      </c>
    </row>
    <row r="601" s="2" customFormat="1">
      <c r="A601" s="37"/>
      <c r="B601" s="38"/>
      <c r="C601" s="37"/>
      <c r="D601" s="183" t="s">
        <v>138</v>
      </c>
      <c r="E601" s="37"/>
      <c r="F601" s="184" t="s">
        <v>1016</v>
      </c>
      <c r="G601" s="37"/>
      <c r="H601" s="37"/>
      <c r="I601" s="180"/>
      <c r="J601" s="37"/>
      <c r="K601" s="37"/>
      <c r="L601" s="38"/>
      <c r="M601" s="181"/>
      <c r="N601" s="182"/>
      <c r="O601" s="76"/>
      <c r="P601" s="76"/>
      <c r="Q601" s="76"/>
      <c r="R601" s="76"/>
      <c r="S601" s="76"/>
      <c r="T601" s="7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8" t="s">
        <v>138</v>
      </c>
      <c r="AU601" s="18" t="s">
        <v>80</v>
      </c>
    </row>
    <row r="602" s="2" customFormat="1" ht="24.15" customHeight="1">
      <c r="A602" s="37"/>
      <c r="B602" s="164"/>
      <c r="C602" s="165" t="s">
        <v>1017</v>
      </c>
      <c r="D602" s="165" t="s">
        <v>129</v>
      </c>
      <c r="E602" s="166" t="s">
        <v>1018</v>
      </c>
      <c r="F602" s="167" t="s">
        <v>1019</v>
      </c>
      <c r="G602" s="168" t="s">
        <v>132</v>
      </c>
      <c r="H602" s="169">
        <v>8.9410000000000007</v>
      </c>
      <c r="I602" s="170"/>
      <c r="J602" s="171">
        <f>ROUND(I602*H602,2)</f>
        <v>0</v>
      </c>
      <c r="K602" s="167" t="s">
        <v>133</v>
      </c>
      <c r="L602" s="38"/>
      <c r="M602" s="172" t="s">
        <v>1</v>
      </c>
      <c r="N602" s="173" t="s">
        <v>38</v>
      </c>
      <c r="O602" s="76"/>
      <c r="P602" s="174">
        <f>O602*H602</f>
        <v>0</v>
      </c>
      <c r="Q602" s="174">
        <v>0.0015</v>
      </c>
      <c r="R602" s="174">
        <f>Q602*H602</f>
        <v>0.013411500000000002</v>
      </c>
      <c r="S602" s="174">
        <v>0</v>
      </c>
      <c r="T602" s="175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76" t="s">
        <v>231</v>
      </c>
      <c r="AT602" s="176" t="s">
        <v>129</v>
      </c>
      <c r="AU602" s="176" t="s">
        <v>80</v>
      </c>
      <c r="AY602" s="18" t="s">
        <v>126</v>
      </c>
      <c r="BE602" s="177">
        <f>IF(N602="základní",J602,0)</f>
        <v>0</v>
      </c>
      <c r="BF602" s="177">
        <f>IF(N602="snížená",J602,0)</f>
        <v>0</v>
      </c>
      <c r="BG602" s="177">
        <f>IF(N602="zákl. přenesená",J602,0)</f>
        <v>0</v>
      </c>
      <c r="BH602" s="177">
        <f>IF(N602="sníž. přenesená",J602,0)</f>
        <v>0</v>
      </c>
      <c r="BI602" s="177">
        <f>IF(N602="nulová",J602,0)</f>
        <v>0</v>
      </c>
      <c r="BJ602" s="18" t="s">
        <v>78</v>
      </c>
      <c r="BK602" s="177">
        <f>ROUND(I602*H602,2)</f>
        <v>0</v>
      </c>
      <c r="BL602" s="18" t="s">
        <v>231</v>
      </c>
      <c r="BM602" s="176" t="s">
        <v>1020</v>
      </c>
    </row>
    <row r="603" s="2" customFormat="1">
      <c r="A603" s="37"/>
      <c r="B603" s="38"/>
      <c r="C603" s="37"/>
      <c r="D603" s="178" t="s">
        <v>136</v>
      </c>
      <c r="E603" s="37"/>
      <c r="F603" s="179" t="s">
        <v>1021</v>
      </c>
      <c r="G603" s="37"/>
      <c r="H603" s="37"/>
      <c r="I603" s="180"/>
      <c r="J603" s="37"/>
      <c r="K603" s="37"/>
      <c r="L603" s="38"/>
      <c r="M603" s="181"/>
      <c r="N603" s="182"/>
      <c r="O603" s="76"/>
      <c r="P603" s="76"/>
      <c r="Q603" s="76"/>
      <c r="R603" s="76"/>
      <c r="S603" s="76"/>
      <c r="T603" s="77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8" t="s">
        <v>136</v>
      </c>
      <c r="AU603" s="18" t="s">
        <v>80</v>
      </c>
    </row>
    <row r="604" s="2" customFormat="1">
      <c r="A604" s="37"/>
      <c r="B604" s="38"/>
      <c r="C604" s="37"/>
      <c r="D604" s="183" t="s">
        <v>138</v>
      </c>
      <c r="E604" s="37"/>
      <c r="F604" s="184" t="s">
        <v>1022</v>
      </c>
      <c r="G604" s="37"/>
      <c r="H604" s="37"/>
      <c r="I604" s="180"/>
      <c r="J604" s="37"/>
      <c r="K604" s="37"/>
      <c r="L604" s="38"/>
      <c r="M604" s="181"/>
      <c r="N604" s="182"/>
      <c r="O604" s="76"/>
      <c r="P604" s="76"/>
      <c r="Q604" s="76"/>
      <c r="R604" s="76"/>
      <c r="S604" s="76"/>
      <c r="T604" s="7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8" t="s">
        <v>138</v>
      </c>
      <c r="AU604" s="18" t="s">
        <v>80</v>
      </c>
    </row>
    <row r="605" s="13" customFormat="1">
      <c r="A605" s="13"/>
      <c r="B605" s="185"/>
      <c r="C605" s="13"/>
      <c r="D605" s="178" t="s">
        <v>140</v>
      </c>
      <c r="E605" s="186" t="s">
        <v>1</v>
      </c>
      <c r="F605" s="187" t="s">
        <v>1023</v>
      </c>
      <c r="G605" s="13"/>
      <c r="H605" s="188">
        <v>8.9410000000000007</v>
      </c>
      <c r="I605" s="189"/>
      <c r="J605" s="13"/>
      <c r="K605" s="13"/>
      <c r="L605" s="185"/>
      <c r="M605" s="190"/>
      <c r="N605" s="191"/>
      <c r="O605" s="191"/>
      <c r="P605" s="191"/>
      <c r="Q605" s="191"/>
      <c r="R605" s="191"/>
      <c r="S605" s="191"/>
      <c r="T605" s="19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6" t="s">
        <v>140</v>
      </c>
      <c r="AU605" s="186" t="s">
        <v>80</v>
      </c>
      <c r="AV605" s="13" t="s">
        <v>80</v>
      </c>
      <c r="AW605" s="13" t="s">
        <v>30</v>
      </c>
      <c r="AX605" s="13" t="s">
        <v>78</v>
      </c>
      <c r="AY605" s="186" t="s">
        <v>126</v>
      </c>
    </row>
    <row r="606" s="2" customFormat="1" ht="24.15" customHeight="1">
      <c r="A606" s="37"/>
      <c r="B606" s="164"/>
      <c r="C606" s="165" t="s">
        <v>1024</v>
      </c>
      <c r="D606" s="165" t="s">
        <v>129</v>
      </c>
      <c r="E606" s="166" t="s">
        <v>1025</v>
      </c>
      <c r="F606" s="167" t="s">
        <v>1026</v>
      </c>
      <c r="G606" s="168" t="s">
        <v>207</v>
      </c>
      <c r="H606" s="169">
        <v>4.2000000000000002</v>
      </c>
      <c r="I606" s="170"/>
      <c r="J606" s="171">
        <f>ROUND(I606*H606,2)</f>
        <v>0</v>
      </c>
      <c r="K606" s="167" t="s">
        <v>133</v>
      </c>
      <c r="L606" s="38"/>
      <c r="M606" s="172" t="s">
        <v>1</v>
      </c>
      <c r="N606" s="173" t="s">
        <v>38</v>
      </c>
      <c r="O606" s="76"/>
      <c r="P606" s="174">
        <f>O606*H606</f>
        <v>0</v>
      </c>
      <c r="Q606" s="174">
        <v>0.00027999999999999998</v>
      </c>
      <c r="R606" s="174">
        <f>Q606*H606</f>
        <v>0.001176</v>
      </c>
      <c r="S606" s="174">
        <v>0</v>
      </c>
      <c r="T606" s="175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76" t="s">
        <v>231</v>
      </c>
      <c r="AT606" s="176" t="s">
        <v>129</v>
      </c>
      <c r="AU606" s="176" t="s">
        <v>80</v>
      </c>
      <c r="AY606" s="18" t="s">
        <v>126</v>
      </c>
      <c r="BE606" s="177">
        <f>IF(N606="základní",J606,0)</f>
        <v>0</v>
      </c>
      <c r="BF606" s="177">
        <f>IF(N606="snížená",J606,0)</f>
        <v>0</v>
      </c>
      <c r="BG606" s="177">
        <f>IF(N606="zákl. přenesená",J606,0)</f>
        <v>0</v>
      </c>
      <c r="BH606" s="177">
        <f>IF(N606="sníž. přenesená",J606,0)</f>
        <v>0</v>
      </c>
      <c r="BI606" s="177">
        <f>IF(N606="nulová",J606,0)</f>
        <v>0</v>
      </c>
      <c r="BJ606" s="18" t="s">
        <v>78</v>
      </c>
      <c r="BK606" s="177">
        <f>ROUND(I606*H606,2)</f>
        <v>0</v>
      </c>
      <c r="BL606" s="18" t="s">
        <v>231</v>
      </c>
      <c r="BM606" s="176" t="s">
        <v>1027</v>
      </c>
    </row>
    <row r="607" s="2" customFormat="1">
      <c r="A607" s="37"/>
      <c r="B607" s="38"/>
      <c r="C607" s="37"/>
      <c r="D607" s="178" t="s">
        <v>136</v>
      </c>
      <c r="E607" s="37"/>
      <c r="F607" s="179" t="s">
        <v>1028</v>
      </c>
      <c r="G607" s="37"/>
      <c r="H607" s="37"/>
      <c r="I607" s="180"/>
      <c r="J607" s="37"/>
      <c r="K607" s="37"/>
      <c r="L607" s="38"/>
      <c r="M607" s="181"/>
      <c r="N607" s="182"/>
      <c r="O607" s="76"/>
      <c r="P607" s="76"/>
      <c r="Q607" s="76"/>
      <c r="R607" s="76"/>
      <c r="S607" s="76"/>
      <c r="T607" s="7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8" t="s">
        <v>136</v>
      </c>
      <c r="AU607" s="18" t="s">
        <v>80</v>
      </c>
    </row>
    <row r="608" s="2" customFormat="1">
      <c r="A608" s="37"/>
      <c r="B608" s="38"/>
      <c r="C608" s="37"/>
      <c r="D608" s="183" t="s">
        <v>138</v>
      </c>
      <c r="E608" s="37"/>
      <c r="F608" s="184" t="s">
        <v>1029</v>
      </c>
      <c r="G608" s="37"/>
      <c r="H608" s="37"/>
      <c r="I608" s="180"/>
      <c r="J608" s="37"/>
      <c r="K608" s="37"/>
      <c r="L608" s="38"/>
      <c r="M608" s="181"/>
      <c r="N608" s="182"/>
      <c r="O608" s="76"/>
      <c r="P608" s="76"/>
      <c r="Q608" s="76"/>
      <c r="R608" s="76"/>
      <c r="S608" s="76"/>
      <c r="T608" s="7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8" t="s">
        <v>138</v>
      </c>
      <c r="AU608" s="18" t="s">
        <v>80</v>
      </c>
    </row>
    <row r="609" s="2" customFormat="1" ht="33" customHeight="1">
      <c r="A609" s="37"/>
      <c r="B609" s="164"/>
      <c r="C609" s="165" t="s">
        <v>1030</v>
      </c>
      <c r="D609" s="165" t="s">
        <v>129</v>
      </c>
      <c r="E609" s="166" t="s">
        <v>1031</v>
      </c>
      <c r="F609" s="167" t="s">
        <v>1032</v>
      </c>
      <c r="G609" s="168" t="s">
        <v>132</v>
      </c>
      <c r="H609" s="169">
        <v>8.9410000000000007</v>
      </c>
      <c r="I609" s="170"/>
      <c r="J609" s="171">
        <f>ROUND(I609*H609,2)</f>
        <v>0</v>
      </c>
      <c r="K609" s="167" t="s">
        <v>133</v>
      </c>
      <c r="L609" s="38"/>
      <c r="M609" s="172" t="s">
        <v>1</v>
      </c>
      <c r="N609" s="173" t="s">
        <v>38</v>
      </c>
      <c r="O609" s="76"/>
      <c r="P609" s="174">
        <f>O609*H609</f>
        <v>0</v>
      </c>
      <c r="Q609" s="174">
        <v>0.0051999999999999998</v>
      </c>
      <c r="R609" s="174">
        <f>Q609*H609</f>
        <v>0.046493199999999998</v>
      </c>
      <c r="S609" s="174">
        <v>0</v>
      </c>
      <c r="T609" s="175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76" t="s">
        <v>231</v>
      </c>
      <c r="AT609" s="176" t="s">
        <v>129</v>
      </c>
      <c r="AU609" s="176" t="s">
        <v>80</v>
      </c>
      <c r="AY609" s="18" t="s">
        <v>126</v>
      </c>
      <c r="BE609" s="177">
        <f>IF(N609="základní",J609,0)</f>
        <v>0</v>
      </c>
      <c r="BF609" s="177">
        <f>IF(N609="snížená",J609,0)</f>
        <v>0</v>
      </c>
      <c r="BG609" s="177">
        <f>IF(N609="zákl. přenesená",J609,0)</f>
        <v>0</v>
      </c>
      <c r="BH609" s="177">
        <f>IF(N609="sníž. přenesená",J609,0)</f>
        <v>0</v>
      </c>
      <c r="BI609" s="177">
        <f>IF(N609="nulová",J609,0)</f>
        <v>0</v>
      </c>
      <c r="BJ609" s="18" t="s">
        <v>78</v>
      </c>
      <c r="BK609" s="177">
        <f>ROUND(I609*H609,2)</f>
        <v>0</v>
      </c>
      <c r="BL609" s="18" t="s">
        <v>231</v>
      </c>
      <c r="BM609" s="176" t="s">
        <v>1033</v>
      </c>
    </row>
    <row r="610" s="2" customFormat="1">
      <c r="A610" s="37"/>
      <c r="B610" s="38"/>
      <c r="C610" s="37"/>
      <c r="D610" s="178" t="s">
        <v>136</v>
      </c>
      <c r="E610" s="37"/>
      <c r="F610" s="179" t="s">
        <v>1034</v>
      </c>
      <c r="G610" s="37"/>
      <c r="H610" s="37"/>
      <c r="I610" s="180"/>
      <c r="J610" s="37"/>
      <c r="K610" s="37"/>
      <c r="L610" s="38"/>
      <c r="M610" s="181"/>
      <c r="N610" s="182"/>
      <c r="O610" s="76"/>
      <c r="P610" s="76"/>
      <c r="Q610" s="76"/>
      <c r="R610" s="76"/>
      <c r="S610" s="76"/>
      <c r="T610" s="7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8" t="s">
        <v>136</v>
      </c>
      <c r="AU610" s="18" t="s">
        <v>80</v>
      </c>
    </row>
    <row r="611" s="2" customFormat="1">
      <c r="A611" s="37"/>
      <c r="B611" s="38"/>
      <c r="C611" s="37"/>
      <c r="D611" s="183" t="s">
        <v>138</v>
      </c>
      <c r="E611" s="37"/>
      <c r="F611" s="184" t="s">
        <v>1035</v>
      </c>
      <c r="G611" s="37"/>
      <c r="H611" s="37"/>
      <c r="I611" s="180"/>
      <c r="J611" s="37"/>
      <c r="K611" s="37"/>
      <c r="L611" s="38"/>
      <c r="M611" s="181"/>
      <c r="N611" s="182"/>
      <c r="O611" s="76"/>
      <c r="P611" s="76"/>
      <c r="Q611" s="76"/>
      <c r="R611" s="76"/>
      <c r="S611" s="76"/>
      <c r="T611" s="7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8" t="s">
        <v>138</v>
      </c>
      <c r="AU611" s="18" t="s">
        <v>80</v>
      </c>
    </row>
    <row r="612" s="2" customFormat="1" ht="16.5" customHeight="1">
      <c r="A612" s="37"/>
      <c r="B612" s="164"/>
      <c r="C612" s="193" t="s">
        <v>1036</v>
      </c>
      <c r="D612" s="193" t="s">
        <v>175</v>
      </c>
      <c r="E612" s="194" t="s">
        <v>1037</v>
      </c>
      <c r="F612" s="195" t="s">
        <v>1038</v>
      </c>
      <c r="G612" s="196" t="s">
        <v>132</v>
      </c>
      <c r="H612" s="197">
        <v>9.8350000000000009</v>
      </c>
      <c r="I612" s="198"/>
      <c r="J612" s="199">
        <f>ROUND(I612*H612,2)</f>
        <v>0</v>
      </c>
      <c r="K612" s="195" t="s">
        <v>133</v>
      </c>
      <c r="L612" s="200"/>
      <c r="M612" s="201" t="s">
        <v>1</v>
      </c>
      <c r="N612" s="202" t="s">
        <v>38</v>
      </c>
      <c r="O612" s="76"/>
      <c r="P612" s="174">
        <f>O612*H612</f>
        <v>0</v>
      </c>
      <c r="Q612" s="174">
        <v>0.0126</v>
      </c>
      <c r="R612" s="174">
        <f>Q612*H612</f>
        <v>0.12392100000000002</v>
      </c>
      <c r="S612" s="174">
        <v>0</v>
      </c>
      <c r="T612" s="175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76" t="s">
        <v>341</v>
      </c>
      <c r="AT612" s="176" t="s">
        <v>175</v>
      </c>
      <c r="AU612" s="176" t="s">
        <v>80</v>
      </c>
      <c r="AY612" s="18" t="s">
        <v>126</v>
      </c>
      <c r="BE612" s="177">
        <f>IF(N612="základní",J612,0)</f>
        <v>0</v>
      </c>
      <c r="BF612" s="177">
        <f>IF(N612="snížená",J612,0)</f>
        <v>0</v>
      </c>
      <c r="BG612" s="177">
        <f>IF(N612="zákl. přenesená",J612,0)</f>
        <v>0</v>
      </c>
      <c r="BH612" s="177">
        <f>IF(N612="sníž. přenesená",J612,0)</f>
        <v>0</v>
      </c>
      <c r="BI612" s="177">
        <f>IF(N612="nulová",J612,0)</f>
        <v>0</v>
      </c>
      <c r="BJ612" s="18" t="s">
        <v>78</v>
      </c>
      <c r="BK612" s="177">
        <f>ROUND(I612*H612,2)</f>
        <v>0</v>
      </c>
      <c r="BL612" s="18" t="s">
        <v>231</v>
      </c>
      <c r="BM612" s="176" t="s">
        <v>1039</v>
      </c>
    </row>
    <row r="613" s="2" customFormat="1">
      <c r="A613" s="37"/>
      <c r="B613" s="38"/>
      <c r="C613" s="37"/>
      <c r="D613" s="178" t="s">
        <v>136</v>
      </c>
      <c r="E613" s="37"/>
      <c r="F613" s="179" t="s">
        <v>1038</v>
      </c>
      <c r="G613" s="37"/>
      <c r="H613" s="37"/>
      <c r="I613" s="180"/>
      <c r="J613" s="37"/>
      <c r="K613" s="37"/>
      <c r="L613" s="38"/>
      <c r="M613" s="181"/>
      <c r="N613" s="182"/>
      <c r="O613" s="76"/>
      <c r="P613" s="76"/>
      <c r="Q613" s="76"/>
      <c r="R613" s="76"/>
      <c r="S613" s="76"/>
      <c r="T613" s="7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8" t="s">
        <v>136</v>
      </c>
      <c r="AU613" s="18" t="s">
        <v>80</v>
      </c>
    </row>
    <row r="614" s="13" customFormat="1">
      <c r="A614" s="13"/>
      <c r="B614" s="185"/>
      <c r="C614" s="13"/>
      <c r="D614" s="178" t="s">
        <v>140</v>
      </c>
      <c r="E614" s="13"/>
      <c r="F614" s="187" t="s">
        <v>1040</v>
      </c>
      <c r="G614" s="13"/>
      <c r="H614" s="188">
        <v>9.8350000000000009</v>
      </c>
      <c r="I614" s="189"/>
      <c r="J614" s="13"/>
      <c r="K614" s="13"/>
      <c r="L614" s="185"/>
      <c r="M614" s="190"/>
      <c r="N614" s="191"/>
      <c r="O614" s="191"/>
      <c r="P614" s="191"/>
      <c r="Q614" s="191"/>
      <c r="R614" s="191"/>
      <c r="S614" s="191"/>
      <c r="T614" s="19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86" t="s">
        <v>140</v>
      </c>
      <c r="AU614" s="186" t="s">
        <v>80</v>
      </c>
      <c r="AV614" s="13" t="s">
        <v>80</v>
      </c>
      <c r="AW614" s="13" t="s">
        <v>3</v>
      </c>
      <c r="AX614" s="13" t="s">
        <v>78</v>
      </c>
      <c r="AY614" s="186" t="s">
        <v>126</v>
      </c>
    </row>
    <row r="615" s="2" customFormat="1" ht="24.15" customHeight="1">
      <c r="A615" s="37"/>
      <c r="B615" s="164"/>
      <c r="C615" s="165" t="s">
        <v>1041</v>
      </c>
      <c r="D615" s="165" t="s">
        <v>129</v>
      </c>
      <c r="E615" s="166" t="s">
        <v>1042</v>
      </c>
      <c r="F615" s="167" t="s">
        <v>1043</v>
      </c>
      <c r="G615" s="168" t="s">
        <v>207</v>
      </c>
      <c r="H615" s="169">
        <v>19</v>
      </c>
      <c r="I615" s="170"/>
      <c r="J615" s="171">
        <f>ROUND(I615*H615,2)</f>
        <v>0</v>
      </c>
      <c r="K615" s="167" t="s">
        <v>133</v>
      </c>
      <c r="L615" s="38"/>
      <c r="M615" s="172" t="s">
        <v>1</v>
      </c>
      <c r="N615" s="173" t="s">
        <v>38</v>
      </c>
      <c r="O615" s="76"/>
      <c r="P615" s="174">
        <f>O615*H615</f>
        <v>0</v>
      </c>
      <c r="Q615" s="174">
        <v>0.00018000000000000001</v>
      </c>
      <c r="R615" s="174">
        <f>Q615*H615</f>
        <v>0.0034200000000000003</v>
      </c>
      <c r="S615" s="174">
        <v>0</v>
      </c>
      <c r="T615" s="175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76" t="s">
        <v>231</v>
      </c>
      <c r="AT615" s="176" t="s">
        <v>129</v>
      </c>
      <c r="AU615" s="176" t="s">
        <v>80</v>
      </c>
      <c r="AY615" s="18" t="s">
        <v>126</v>
      </c>
      <c r="BE615" s="177">
        <f>IF(N615="základní",J615,0)</f>
        <v>0</v>
      </c>
      <c r="BF615" s="177">
        <f>IF(N615="snížená",J615,0)</f>
        <v>0</v>
      </c>
      <c r="BG615" s="177">
        <f>IF(N615="zákl. přenesená",J615,0)</f>
        <v>0</v>
      </c>
      <c r="BH615" s="177">
        <f>IF(N615="sníž. přenesená",J615,0)</f>
        <v>0</v>
      </c>
      <c r="BI615" s="177">
        <f>IF(N615="nulová",J615,0)</f>
        <v>0</v>
      </c>
      <c r="BJ615" s="18" t="s">
        <v>78</v>
      </c>
      <c r="BK615" s="177">
        <f>ROUND(I615*H615,2)</f>
        <v>0</v>
      </c>
      <c r="BL615" s="18" t="s">
        <v>231</v>
      </c>
      <c r="BM615" s="176" t="s">
        <v>1044</v>
      </c>
    </row>
    <row r="616" s="2" customFormat="1">
      <c r="A616" s="37"/>
      <c r="B616" s="38"/>
      <c r="C616" s="37"/>
      <c r="D616" s="178" t="s">
        <v>136</v>
      </c>
      <c r="E616" s="37"/>
      <c r="F616" s="179" t="s">
        <v>1045</v>
      </c>
      <c r="G616" s="37"/>
      <c r="H616" s="37"/>
      <c r="I616" s="180"/>
      <c r="J616" s="37"/>
      <c r="K616" s="37"/>
      <c r="L616" s="38"/>
      <c r="M616" s="181"/>
      <c r="N616" s="182"/>
      <c r="O616" s="76"/>
      <c r="P616" s="76"/>
      <c r="Q616" s="76"/>
      <c r="R616" s="76"/>
      <c r="S616" s="76"/>
      <c r="T616" s="7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8" t="s">
        <v>136</v>
      </c>
      <c r="AU616" s="18" t="s">
        <v>80</v>
      </c>
    </row>
    <row r="617" s="2" customFormat="1">
      <c r="A617" s="37"/>
      <c r="B617" s="38"/>
      <c r="C617" s="37"/>
      <c r="D617" s="183" t="s">
        <v>138</v>
      </c>
      <c r="E617" s="37"/>
      <c r="F617" s="184" t="s">
        <v>1046</v>
      </c>
      <c r="G617" s="37"/>
      <c r="H617" s="37"/>
      <c r="I617" s="180"/>
      <c r="J617" s="37"/>
      <c r="K617" s="37"/>
      <c r="L617" s="38"/>
      <c r="M617" s="181"/>
      <c r="N617" s="182"/>
      <c r="O617" s="76"/>
      <c r="P617" s="76"/>
      <c r="Q617" s="76"/>
      <c r="R617" s="76"/>
      <c r="S617" s="76"/>
      <c r="T617" s="7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8" t="s">
        <v>138</v>
      </c>
      <c r="AU617" s="18" t="s">
        <v>80</v>
      </c>
    </row>
    <row r="618" s="13" customFormat="1">
      <c r="A618" s="13"/>
      <c r="B618" s="185"/>
      <c r="C618" s="13"/>
      <c r="D618" s="178" t="s">
        <v>140</v>
      </c>
      <c r="E618" s="186" t="s">
        <v>1</v>
      </c>
      <c r="F618" s="187" t="s">
        <v>1047</v>
      </c>
      <c r="G618" s="13"/>
      <c r="H618" s="188">
        <v>19</v>
      </c>
      <c r="I618" s="189"/>
      <c r="J618" s="13"/>
      <c r="K618" s="13"/>
      <c r="L618" s="185"/>
      <c r="M618" s="190"/>
      <c r="N618" s="191"/>
      <c r="O618" s="191"/>
      <c r="P618" s="191"/>
      <c r="Q618" s="191"/>
      <c r="R618" s="191"/>
      <c r="S618" s="191"/>
      <c r="T618" s="19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6" t="s">
        <v>140</v>
      </c>
      <c r="AU618" s="186" t="s">
        <v>80</v>
      </c>
      <c r="AV618" s="13" t="s">
        <v>80</v>
      </c>
      <c r="AW618" s="13" t="s">
        <v>30</v>
      </c>
      <c r="AX618" s="13" t="s">
        <v>78</v>
      </c>
      <c r="AY618" s="186" t="s">
        <v>126</v>
      </c>
    </row>
    <row r="619" s="2" customFormat="1" ht="16.5" customHeight="1">
      <c r="A619" s="37"/>
      <c r="B619" s="164"/>
      <c r="C619" s="193" t="s">
        <v>1048</v>
      </c>
      <c r="D619" s="193" t="s">
        <v>175</v>
      </c>
      <c r="E619" s="194" t="s">
        <v>1049</v>
      </c>
      <c r="F619" s="195" t="s">
        <v>1050</v>
      </c>
      <c r="G619" s="196" t="s">
        <v>207</v>
      </c>
      <c r="H619" s="197">
        <v>19.949999999999999</v>
      </c>
      <c r="I619" s="198"/>
      <c r="J619" s="199">
        <f>ROUND(I619*H619,2)</f>
        <v>0</v>
      </c>
      <c r="K619" s="195" t="s">
        <v>133</v>
      </c>
      <c r="L619" s="200"/>
      <c r="M619" s="201" t="s">
        <v>1</v>
      </c>
      <c r="N619" s="202" t="s">
        <v>38</v>
      </c>
      <c r="O619" s="76"/>
      <c r="P619" s="174">
        <f>O619*H619</f>
        <v>0</v>
      </c>
      <c r="Q619" s="174">
        <v>0.00029999999999999997</v>
      </c>
      <c r="R619" s="174">
        <f>Q619*H619</f>
        <v>0.005984999999999999</v>
      </c>
      <c r="S619" s="174">
        <v>0</v>
      </c>
      <c r="T619" s="175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76" t="s">
        <v>341</v>
      </c>
      <c r="AT619" s="176" t="s">
        <v>175</v>
      </c>
      <c r="AU619" s="176" t="s">
        <v>80</v>
      </c>
      <c r="AY619" s="18" t="s">
        <v>126</v>
      </c>
      <c r="BE619" s="177">
        <f>IF(N619="základní",J619,0)</f>
        <v>0</v>
      </c>
      <c r="BF619" s="177">
        <f>IF(N619="snížená",J619,0)</f>
        <v>0</v>
      </c>
      <c r="BG619" s="177">
        <f>IF(N619="zákl. přenesená",J619,0)</f>
        <v>0</v>
      </c>
      <c r="BH619" s="177">
        <f>IF(N619="sníž. přenesená",J619,0)</f>
        <v>0</v>
      </c>
      <c r="BI619" s="177">
        <f>IF(N619="nulová",J619,0)</f>
        <v>0</v>
      </c>
      <c r="BJ619" s="18" t="s">
        <v>78</v>
      </c>
      <c r="BK619" s="177">
        <f>ROUND(I619*H619,2)</f>
        <v>0</v>
      </c>
      <c r="BL619" s="18" t="s">
        <v>231</v>
      </c>
      <c r="BM619" s="176" t="s">
        <v>1051</v>
      </c>
    </row>
    <row r="620" s="2" customFormat="1">
      <c r="A620" s="37"/>
      <c r="B620" s="38"/>
      <c r="C620" s="37"/>
      <c r="D620" s="178" t="s">
        <v>136</v>
      </c>
      <c r="E620" s="37"/>
      <c r="F620" s="179" t="s">
        <v>1050</v>
      </c>
      <c r="G620" s="37"/>
      <c r="H620" s="37"/>
      <c r="I620" s="180"/>
      <c r="J620" s="37"/>
      <c r="K620" s="37"/>
      <c r="L620" s="38"/>
      <c r="M620" s="181"/>
      <c r="N620" s="182"/>
      <c r="O620" s="76"/>
      <c r="P620" s="76"/>
      <c r="Q620" s="76"/>
      <c r="R620" s="76"/>
      <c r="S620" s="76"/>
      <c r="T620" s="7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8" t="s">
        <v>136</v>
      </c>
      <c r="AU620" s="18" t="s">
        <v>80</v>
      </c>
    </row>
    <row r="621" s="13" customFormat="1">
      <c r="A621" s="13"/>
      <c r="B621" s="185"/>
      <c r="C621" s="13"/>
      <c r="D621" s="178" t="s">
        <v>140</v>
      </c>
      <c r="E621" s="13"/>
      <c r="F621" s="187" t="s">
        <v>1052</v>
      </c>
      <c r="G621" s="13"/>
      <c r="H621" s="188">
        <v>19.949999999999999</v>
      </c>
      <c r="I621" s="189"/>
      <c r="J621" s="13"/>
      <c r="K621" s="13"/>
      <c r="L621" s="185"/>
      <c r="M621" s="190"/>
      <c r="N621" s="191"/>
      <c r="O621" s="191"/>
      <c r="P621" s="191"/>
      <c r="Q621" s="191"/>
      <c r="R621" s="191"/>
      <c r="S621" s="191"/>
      <c r="T621" s="19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6" t="s">
        <v>140</v>
      </c>
      <c r="AU621" s="186" t="s">
        <v>80</v>
      </c>
      <c r="AV621" s="13" t="s">
        <v>80</v>
      </c>
      <c r="AW621" s="13" t="s">
        <v>3</v>
      </c>
      <c r="AX621" s="13" t="s">
        <v>78</v>
      </c>
      <c r="AY621" s="186" t="s">
        <v>126</v>
      </c>
    </row>
    <row r="622" s="2" customFormat="1" ht="16.5" customHeight="1">
      <c r="A622" s="37"/>
      <c r="B622" s="164"/>
      <c r="C622" s="165" t="s">
        <v>1053</v>
      </c>
      <c r="D622" s="165" t="s">
        <v>129</v>
      </c>
      <c r="E622" s="166" t="s">
        <v>1054</v>
      </c>
      <c r="F622" s="167" t="s">
        <v>1055</v>
      </c>
      <c r="G622" s="168" t="s">
        <v>207</v>
      </c>
      <c r="H622" s="169">
        <v>4.2000000000000002</v>
      </c>
      <c r="I622" s="170"/>
      <c r="J622" s="171">
        <f>ROUND(I622*H622,2)</f>
        <v>0</v>
      </c>
      <c r="K622" s="167" t="s">
        <v>133</v>
      </c>
      <c r="L622" s="38"/>
      <c r="M622" s="172" t="s">
        <v>1</v>
      </c>
      <c r="N622" s="173" t="s">
        <v>38</v>
      </c>
      <c r="O622" s="76"/>
      <c r="P622" s="174">
        <f>O622*H622</f>
        <v>0</v>
      </c>
      <c r="Q622" s="174">
        <v>3.0000000000000001E-05</v>
      </c>
      <c r="R622" s="174">
        <f>Q622*H622</f>
        <v>0.000126</v>
      </c>
      <c r="S622" s="174">
        <v>0</v>
      </c>
      <c r="T622" s="175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76" t="s">
        <v>231</v>
      </c>
      <c r="AT622" s="176" t="s">
        <v>129</v>
      </c>
      <c r="AU622" s="176" t="s">
        <v>80</v>
      </c>
      <c r="AY622" s="18" t="s">
        <v>126</v>
      </c>
      <c r="BE622" s="177">
        <f>IF(N622="základní",J622,0)</f>
        <v>0</v>
      </c>
      <c r="BF622" s="177">
        <f>IF(N622="snížená",J622,0)</f>
        <v>0</v>
      </c>
      <c r="BG622" s="177">
        <f>IF(N622="zákl. přenesená",J622,0)</f>
        <v>0</v>
      </c>
      <c r="BH622" s="177">
        <f>IF(N622="sníž. přenesená",J622,0)</f>
        <v>0</v>
      </c>
      <c r="BI622" s="177">
        <f>IF(N622="nulová",J622,0)</f>
        <v>0</v>
      </c>
      <c r="BJ622" s="18" t="s">
        <v>78</v>
      </c>
      <c r="BK622" s="177">
        <f>ROUND(I622*H622,2)</f>
        <v>0</v>
      </c>
      <c r="BL622" s="18" t="s">
        <v>231</v>
      </c>
      <c r="BM622" s="176" t="s">
        <v>1056</v>
      </c>
    </row>
    <row r="623" s="2" customFormat="1">
      <c r="A623" s="37"/>
      <c r="B623" s="38"/>
      <c r="C623" s="37"/>
      <c r="D623" s="178" t="s">
        <v>136</v>
      </c>
      <c r="E623" s="37"/>
      <c r="F623" s="179" t="s">
        <v>1057</v>
      </c>
      <c r="G623" s="37"/>
      <c r="H623" s="37"/>
      <c r="I623" s="180"/>
      <c r="J623" s="37"/>
      <c r="K623" s="37"/>
      <c r="L623" s="38"/>
      <c r="M623" s="181"/>
      <c r="N623" s="182"/>
      <c r="O623" s="76"/>
      <c r="P623" s="76"/>
      <c r="Q623" s="76"/>
      <c r="R623" s="76"/>
      <c r="S623" s="76"/>
      <c r="T623" s="7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18" t="s">
        <v>136</v>
      </c>
      <c r="AU623" s="18" t="s">
        <v>80</v>
      </c>
    </row>
    <row r="624" s="2" customFormat="1">
      <c r="A624" s="37"/>
      <c r="B624" s="38"/>
      <c r="C624" s="37"/>
      <c r="D624" s="183" t="s">
        <v>138</v>
      </c>
      <c r="E624" s="37"/>
      <c r="F624" s="184" t="s">
        <v>1058</v>
      </c>
      <c r="G624" s="37"/>
      <c r="H624" s="37"/>
      <c r="I624" s="180"/>
      <c r="J624" s="37"/>
      <c r="K624" s="37"/>
      <c r="L624" s="38"/>
      <c r="M624" s="181"/>
      <c r="N624" s="182"/>
      <c r="O624" s="76"/>
      <c r="P624" s="76"/>
      <c r="Q624" s="76"/>
      <c r="R624" s="76"/>
      <c r="S624" s="76"/>
      <c r="T624" s="7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8" t="s">
        <v>138</v>
      </c>
      <c r="AU624" s="18" t="s">
        <v>80</v>
      </c>
    </row>
    <row r="625" s="13" customFormat="1">
      <c r="A625" s="13"/>
      <c r="B625" s="185"/>
      <c r="C625" s="13"/>
      <c r="D625" s="178" t="s">
        <v>140</v>
      </c>
      <c r="E625" s="186" t="s">
        <v>1</v>
      </c>
      <c r="F625" s="187" t="s">
        <v>1059</v>
      </c>
      <c r="G625" s="13"/>
      <c r="H625" s="188">
        <v>4.2000000000000002</v>
      </c>
      <c r="I625" s="189"/>
      <c r="J625" s="13"/>
      <c r="K625" s="13"/>
      <c r="L625" s="185"/>
      <c r="M625" s="190"/>
      <c r="N625" s="191"/>
      <c r="O625" s="191"/>
      <c r="P625" s="191"/>
      <c r="Q625" s="191"/>
      <c r="R625" s="191"/>
      <c r="S625" s="191"/>
      <c r="T625" s="19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86" t="s">
        <v>140</v>
      </c>
      <c r="AU625" s="186" t="s">
        <v>80</v>
      </c>
      <c r="AV625" s="13" t="s">
        <v>80</v>
      </c>
      <c r="AW625" s="13" t="s">
        <v>30</v>
      </c>
      <c r="AX625" s="13" t="s">
        <v>78</v>
      </c>
      <c r="AY625" s="186" t="s">
        <v>126</v>
      </c>
    </row>
    <row r="626" s="2" customFormat="1" ht="16.5" customHeight="1">
      <c r="A626" s="37"/>
      <c r="B626" s="164"/>
      <c r="C626" s="165" t="s">
        <v>1060</v>
      </c>
      <c r="D626" s="165" t="s">
        <v>129</v>
      </c>
      <c r="E626" s="166" t="s">
        <v>1061</v>
      </c>
      <c r="F626" s="167" t="s">
        <v>1062</v>
      </c>
      <c r="G626" s="168" t="s">
        <v>151</v>
      </c>
      <c r="H626" s="169">
        <v>6</v>
      </c>
      <c r="I626" s="170"/>
      <c r="J626" s="171">
        <f>ROUND(I626*H626,2)</f>
        <v>0</v>
      </c>
      <c r="K626" s="167" t="s">
        <v>133</v>
      </c>
      <c r="L626" s="38"/>
      <c r="M626" s="172" t="s">
        <v>1</v>
      </c>
      <c r="N626" s="173" t="s">
        <v>38</v>
      </c>
      <c r="O626" s="76"/>
      <c r="P626" s="174">
        <f>O626*H626</f>
        <v>0</v>
      </c>
      <c r="Q626" s="174">
        <v>0</v>
      </c>
      <c r="R626" s="174">
        <f>Q626*H626</f>
        <v>0</v>
      </c>
      <c r="S626" s="174">
        <v>0</v>
      </c>
      <c r="T626" s="175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76" t="s">
        <v>231</v>
      </c>
      <c r="AT626" s="176" t="s">
        <v>129</v>
      </c>
      <c r="AU626" s="176" t="s">
        <v>80</v>
      </c>
      <c r="AY626" s="18" t="s">
        <v>126</v>
      </c>
      <c r="BE626" s="177">
        <f>IF(N626="základní",J626,0)</f>
        <v>0</v>
      </c>
      <c r="BF626" s="177">
        <f>IF(N626="snížená",J626,0)</f>
        <v>0</v>
      </c>
      <c r="BG626" s="177">
        <f>IF(N626="zákl. přenesená",J626,0)</f>
        <v>0</v>
      </c>
      <c r="BH626" s="177">
        <f>IF(N626="sníž. přenesená",J626,0)</f>
        <v>0</v>
      </c>
      <c r="BI626" s="177">
        <f>IF(N626="nulová",J626,0)</f>
        <v>0</v>
      </c>
      <c r="BJ626" s="18" t="s">
        <v>78</v>
      </c>
      <c r="BK626" s="177">
        <f>ROUND(I626*H626,2)</f>
        <v>0</v>
      </c>
      <c r="BL626" s="18" t="s">
        <v>231</v>
      </c>
      <c r="BM626" s="176" t="s">
        <v>1063</v>
      </c>
    </row>
    <row r="627" s="2" customFormat="1">
      <c r="A627" s="37"/>
      <c r="B627" s="38"/>
      <c r="C627" s="37"/>
      <c r="D627" s="178" t="s">
        <v>136</v>
      </c>
      <c r="E627" s="37"/>
      <c r="F627" s="179" t="s">
        <v>1064</v>
      </c>
      <c r="G627" s="37"/>
      <c r="H627" s="37"/>
      <c r="I627" s="180"/>
      <c r="J627" s="37"/>
      <c r="K627" s="37"/>
      <c r="L627" s="38"/>
      <c r="M627" s="181"/>
      <c r="N627" s="182"/>
      <c r="O627" s="76"/>
      <c r="P627" s="76"/>
      <c r="Q627" s="76"/>
      <c r="R627" s="76"/>
      <c r="S627" s="76"/>
      <c r="T627" s="7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18" t="s">
        <v>136</v>
      </c>
      <c r="AU627" s="18" t="s">
        <v>80</v>
      </c>
    </row>
    <row r="628" s="2" customFormat="1">
      <c r="A628" s="37"/>
      <c r="B628" s="38"/>
      <c r="C628" s="37"/>
      <c r="D628" s="183" t="s">
        <v>138</v>
      </c>
      <c r="E628" s="37"/>
      <c r="F628" s="184" t="s">
        <v>1065</v>
      </c>
      <c r="G628" s="37"/>
      <c r="H628" s="37"/>
      <c r="I628" s="180"/>
      <c r="J628" s="37"/>
      <c r="K628" s="37"/>
      <c r="L628" s="38"/>
      <c r="M628" s="181"/>
      <c r="N628" s="182"/>
      <c r="O628" s="76"/>
      <c r="P628" s="76"/>
      <c r="Q628" s="76"/>
      <c r="R628" s="76"/>
      <c r="S628" s="76"/>
      <c r="T628" s="7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8" t="s">
        <v>138</v>
      </c>
      <c r="AU628" s="18" t="s">
        <v>80</v>
      </c>
    </row>
    <row r="629" s="2" customFormat="1" ht="21.75" customHeight="1">
      <c r="A629" s="37"/>
      <c r="B629" s="164"/>
      <c r="C629" s="165" t="s">
        <v>1066</v>
      </c>
      <c r="D629" s="165" t="s">
        <v>129</v>
      </c>
      <c r="E629" s="166" t="s">
        <v>1067</v>
      </c>
      <c r="F629" s="167" t="s">
        <v>1068</v>
      </c>
      <c r="G629" s="168" t="s">
        <v>151</v>
      </c>
      <c r="H629" s="169">
        <v>3</v>
      </c>
      <c r="I629" s="170"/>
      <c r="J629" s="171">
        <f>ROUND(I629*H629,2)</f>
        <v>0</v>
      </c>
      <c r="K629" s="167" t="s">
        <v>133</v>
      </c>
      <c r="L629" s="38"/>
      <c r="M629" s="172" t="s">
        <v>1</v>
      </c>
      <c r="N629" s="173" t="s">
        <v>38</v>
      </c>
      <c r="O629" s="76"/>
      <c r="P629" s="174">
        <f>O629*H629</f>
        <v>0</v>
      </c>
      <c r="Q629" s="174">
        <v>0</v>
      </c>
      <c r="R629" s="174">
        <f>Q629*H629</f>
        <v>0</v>
      </c>
      <c r="S629" s="174">
        <v>0</v>
      </c>
      <c r="T629" s="175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76" t="s">
        <v>231</v>
      </c>
      <c r="AT629" s="176" t="s">
        <v>129</v>
      </c>
      <c r="AU629" s="176" t="s">
        <v>80</v>
      </c>
      <c r="AY629" s="18" t="s">
        <v>126</v>
      </c>
      <c r="BE629" s="177">
        <f>IF(N629="základní",J629,0)</f>
        <v>0</v>
      </c>
      <c r="BF629" s="177">
        <f>IF(N629="snížená",J629,0)</f>
        <v>0</v>
      </c>
      <c r="BG629" s="177">
        <f>IF(N629="zákl. přenesená",J629,0)</f>
        <v>0</v>
      </c>
      <c r="BH629" s="177">
        <f>IF(N629="sníž. přenesená",J629,0)</f>
        <v>0</v>
      </c>
      <c r="BI629" s="177">
        <f>IF(N629="nulová",J629,0)</f>
        <v>0</v>
      </c>
      <c r="BJ629" s="18" t="s">
        <v>78</v>
      </c>
      <c r="BK629" s="177">
        <f>ROUND(I629*H629,2)</f>
        <v>0</v>
      </c>
      <c r="BL629" s="18" t="s">
        <v>231</v>
      </c>
      <c r="BM629" s="176" t="s">
        <v>1069</v>
      </c>
    </row>
    <row r="630" s="2" customFormat="1">
      <c r="A630" s="37"/>
      <c r="B630" s="38"/>
      <c r="C630" s="37"/>
      <c r="D630" s="178" t="s">
        <v>136</v>
      </c>
      <c r="E630" s="37"/>
      <c r="F630" s="179" t="s">
        <v>1070</v>
      </c>
      <c r="G630" s="37"/>
      <c r="H630" s="37"/>
      <c r="I630" s="180"/>
      <c r="J630" s="37"/>
      <c r="K630" s="37"/>
      <c r="L630" s="38"/>
      <c r="M630" s="181"/>
      <c r="N630" s="182"/>
      <c r="O630" s="76"/>
      <c r="P630" s="76"/>
      <c r="Q630" s="76"/>
      <c r="R630" s="76"/>
      <c r="S630" s="76"/>
      <c r="T630" s="77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T630" s="18" t="s">
        <v>136</v>
      </c>
      <c r="AU630" s="18" t="s">
        <v>80</v>
      </c>
    </row>
    <row r="631" s="2" customFormat="1">
      <c r="A631" s="37"/>
      <c r="B631" s="38"/>
      <c r="C631" s="37"/>
      <c r="D631" s="183" t="s">
        <v>138</v>
      </c>
      <c r="E631" s="37"/>
      <c r="F631" s="184" t="s">
        <v>1071</v>
      </c>
      <c r="G631" s="37"/>
      <c r="H631" s="37"/>
      <c r="I631" s="180"/>
      <c r="J631" s="37"/>
      <c r="K631" s="37"/>
      <c r="L631" s="38"/>
      <c r="M631" s="181"/>
      <c r="N631" s="182"/>
      <c r="O631" s="76"/>
      <c r="P631" s="76"/>
      <c r="Q631" s="76"/>
      <c r="R631" s="76"/>
      <c r="S631" s="76"/>
      <c r="T631" s="77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8" t="s">
        <v>138</v>
      </c>
      <c r="AU631" s="18" t="s">
        <v>80</v>
      </c>
    </row>
    <row r="632" s="2" customFormat="1" ht="24.15" customHeight="1">
      <c r="A632" s="37"/>
      <c r="B632" s="164"/>
      <c r="C632" s="165" t="s">
        <v>1072</v>
      </c>
      <c r="D632" s="165" t="s">
        <v>129</v>
      </c>
      <c r="E632" s="166" t="s">
        <v>1073</v>
      </c>
      <c r="F632" s="167" t="s">
        <v>1074</v>
      </c>
      <c r="G632" s="168" t="s">
        <v>132</v>
      </c>
      <c r="H632" s="169">
        <v>8.9410000000000007</v>
      </c>
      <c r="I632" s="170"/>
      <c r="J632" s="171">
        <f>ROUND(I632*H632,2)</f>
        <v>0</v>
      </c>
      <c r="K632" s="167" t="s">
        <v>133</v>
      </c>
      <c r="L632" s="38"/>
      <c r="M632" s="172" t="s">
        <v>1</v>
      </c>
      <c r="N632" s="173" t="s">
        <v>38</v>
      </c>
      <c r="O632" s="76"/>
      <c r="P632" s="174">
        <f>O632*H632</f>
        <v>0</v>
      </c>
      <c r="Q632" s="174">
        <v>5.0000000000000002E-05</v>
      </c>
      <c r="R632" s="174">
        <f>Q632*H632</f>
        <v>0.00044705000000000005</v>
      </c>
      <c r="S632" s="174">
        <v>0</v>
      </c>
      <c r="T632" s="175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76" t="s">
        <v>231</v>
      </c>
      <c r="AT632" s="176" t="s">
        <v>129</v>
      </c>
      <c r="AU632" s="176" t="s">
        <v>80</v>
      </c>
      <c r="AY632" s="18" t="s">
        <v>126</v>
      </c>
      <c r="BE632" s="177">
        <f>IF(N632="základní",J632,0)</f>
        <v>0</v>
      </c>
      <c r="BF632" s="177">
        <f>IF(N632="snížená",J632,0)</f>
        <v>0</v>
      </c>
      <c r="BG632" s="177">
        <f>IF(N632="zákl. přenesená",J632,0)</f>
        <v>0</v>
      </c>
      <c r="BH632" s="177">
        <f>IF(N632="sníž. přenesená",J632,0)</f>
        <v>0</v>
      </c>
      <c r="BI632" s="177">
        <f>IF(N632="nulová",J632,0)</f>
        <v>0</v>
      </c>
      <c r="BJ632" s="18" t="s">
        <v>78</v>
      </c>
      <c r="BK632" s="177">
        <f>ROUND(I632*H632,2)</f>
        <v>0</v>
      </c>
      <c r="BL632" s="18" t="s">
        <v>231</v>
      </c>
      <c r="BM632" s="176" t="s">
        <v>1075</v>
      </c>
    </row>
    <row r="633" s="2" customFormat="1">
      <c r="A633" s="37"/>
      <c r="B633" s="38"/>
      <c r="C633" s="37"/>
      <c r="D633" s="178" t="s">
        <v>136</v>
      </c>
      <c r="E633" s="37"/>
      <c r="F633" s="179" t="s">
        <v>1076</v>
      </c>
      <c r="G633" s="37"/>
      <c r="H633" s="37"/>
      <c r="I633" s="180"/>
      <c r="J633" s="37"/>
      <c r="K633" s="37"/>
      <c r="L633" s="38"/>
      <c r="M633" s="181"/>
      <c r="N633" s="182"/>
      <c r="O633" s="76"/>
      <c r="P633" s="76"/>
      <c r="Q633" s="76"/>
      <c r="R633" s="76"/>
      <c r="S633" s="76"/>
      <c r="T633" s="7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18" t="s">
        <v>136</v>
      </c>
      <c r="AU633" s="18" t="s">
        <v>80</v>
      </c>
    </row>
    <row r="634" s="2" customFormat="1">
      <c r="A634" s="37"/>
      <c r="B634" s="38"/>
      <c r="C634" s="37"/>
      <c r="D634" s="183" t="s">
        <v>138</v>
      </c>
      <c r="E634" s="37"/>
      <c r="F634" s="184" t="s">
        <v>1077</v>
      </c>
      <c r="G634" s="37"/>
      <c r="H634" s="37"/>
      <c r="I634" s="180"/>
      <c r="J634" s="37"/>
      <c r="K634" s="37"/>
      <c r="L634" s="38"/>
      <c r="M634" s="181"/>
      <c r="N634" s="182"/>
      <c r="O634" s="76"/>
      <c r="P634" s="76"/>
      <c r="Q634" s="76"/>
      <c r="R634" s="76"/>
      <c r="S634" s="76"/>
      <c r="T634" s="7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8" t="s">
        <v>138</v>
      </c>
      <c r="AU634" s="18" t="s">
        <v>80</v>
      </c>
    </row>
    <row r="635" s="2" customFormat="1" ht="24.15" customHeight="1">
      <c r="A635" s="37"/>
      <c r="B635" s="164"/>
      <c r="C635" s="165" t="s">
        <v>1078</v>
      </c>
      <c r="D635" s="165" t="s">
        <v>129</v>
      </c>
      <c r="E635" s="166" t="s">
        <v>1079</v>
      </c>
      <c r="F635" s="167" t="s">
        <v>1080</v>
      </c>
      <c r="G635" s="168" t="s">
        <v>291</v>
      </c>
      <c r="H635" s="203"/>
      <c r="I635" s="170"/>
      <c r="J635" s="171">
        <f>ROUND(I635*H635,2)</f>
        <v>0</v>
      </c>
      <c r="K635" s="167" t="s">
        <v>133</v>
      </c>
      <c r="L635" s="38"/>
      <c r="M635" s="172" t="s">
        <v>1</v>
      </c>
      <c r="N635" s="173" t="s">
        <v>38</v>
      </c>
      <c r="O635" s="76"/>
      <c r="P635" s="174">
        <f>O635*H635</f>
        <v>0</v>
      </c>
      <c r="Q635" s="174">
        <v>0</v>
      </c>
      <c r="R635" s="174">
        <f>Q635*H635</f>
        <v>0</v>
      </c>
      <c r="S635" s="174">
        <v>0</v>
      </c>
      <c r="T635" s="175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76" t="s">
        <v>231</v>
      </c>
      <c r="AT635" s="176" t="s">
        <v>129</v>
      </c>
      <c r="AU635" s="176" t="s">
        <v>80</v>
      </c>
      <c r="AY635" s="18" t="s">
        <v>126</v>
      </c>
      <c r="BE635" s="177">
        <f>IF(N635="základní",J635,0)</f>
        <v>0</v>
      </c>
      <c r="BF635" s="177">
        <f>IF(N635="snížená",J635,0)</f>
        <v>0</v>
      </c>
      <c r="BG635" s="177">
        <f>IF(N635="zákl. přenesená",J635,0)</f>
        <v>0</v>
      </c>
      <c r="BH635" s="177">
        <f>IF(N635="sníž. přenesená",J635,0)</f>
        <v>0</v>
      </c>
      <c r="BI635" s="177">
        <f>IF(N635="nulová",J635,0)</f>
        <v>0</v>
      </c>
      <c r="BJ635" s="18" t="s">
        <v>78</v>
      </c>
      <c r="BK635" s="177">
        <f>ROUND(I635*H635,2)</f>
        <v>0</v>
      </c>
      <c r="BL635" s="18" t="s">
        <v>231</v>
      </c>
      <c r="BM635" s="176" t="s">
        <v>1081</v>
      </c>
    </row>
    <row r="636" s="2" customFormat="1">
      <c r="A636" s="37"/>
      <c r="B636" s="38"/>
      <c r="C636" s="37"/>
      <c r="D636" s="178" t="s">
        <v>136</v>
      </c>
      <c r="E636" s="37"/>
      <c r="F636" s="179" t="s">
        <v>1082</v>
      </c>
      <c r="G636" s="37"/>
      <c r="H636" s="37"/>
      <c r="I636" s="180"/>
      <c r="J636" s="37"/>
      <c r="K636" s="37"/>
      <c r="L636" s="38"/>
      <c r="M636" s="181"/>
      <c r="N636" s="182"/>
      <c r="O636" s="76"/>
      <c r="P636" s="76"/>
      <c r="Q636" s="76"/>
      <c r="R636" s="76"/>
      <c r="S636" s="76"/>
      <c r="T636" s="7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8" t="s">
        <v>136</v>
      </c>
      <c r="AU636" s="18" t="s">
        <v>80</v>
      </c>
    </row>
    <row r="637" s="2" customFormat="1">
      <c r="A637" s="37"/>
      <c r="B637" s="38"/>
      <c r="C637" s="37"/>
      <c r="D637" s="183" t="s">
        <v>138</v>
      </c>
      <c r="E637" s="37"/>
      <c r="F637" s="184" t="s">
        <v>1083</v>
      </c>
      <c r="G637" s="37"/>
      <c r="H637" s="37"/>
      <c r="I637" s="180"/>
      <c r="J637" s="37"/>
      <c r="K637" s="37"/>
      <c r="L637" s="38"/>
      <c r="M637" s="181"/>
      <c r="N637" s="182"/>
      <c r="O637" s="76"/>
      <c r="P637" s="76"/>
      <c r="Q637" s="76"/>
      <c r="R637" s="76"/>
      <c r="S637" s="76"/>
      <c r="T637" s="7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8" t="s">
        <v>138</v>
      </c>
      <c r="AU637" s="18" t="s">
        <v>80</v>
      </c>
    </row>
    <row r="638" s="12" customFormat="1" ht="22.8" customHeight="1">
      <c r="A638" s="12"/>
      <c r="B638" s="151"/>
      <c r="C638" s="12"/>
      <c r="D638" s="152" t="s">
        <v>72</v>
      </c>
      <c r="E638" s="162" t="s">
        <v>1084</v>
      </c>
      <c r="F638" s="162" t="s">
        <v>1085</v>
      </c>
      <c r="G638" s="12"/>
      <c r="H638" s="12"/>
      <c r="I638" s="154"/>
      <c r="J638" s="163">
        <f>BK638</f>
        <v>0</v>
      </c>
      <c r="K638" s="12"/>
      <c r="L638" s="151"/>
      <c r="M638" s="156"/>
      <c r="N638" s="157"/>
      <c r="O638" s="157"/>
      <c r="P638" s="158">
        <f>SUM(P639:P647)</f>
        <v>0</v>
      </c>
      <c r="Q638" s="157"/>
      <c r="R638" s="158">
        <f>SUM(R639:R647)</f>
        <v>0.0042750000000000002</v>
      </c>
      <c r="S638" s="157"/>
      <c r="T638" s="159">
        <f>SUM(T639:T647)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152" t="s">
        <v>80</v>
      </c>
      <c r="AT638" s="160" t="s">
        <v>72</v>
      </c>
      <c r="AU638" s="160" t="s">
        <v>78</v>
      </c>
      <c r="AY638" s="152" t="s">
        <v>126</v>
      </c>
      <c r="BK638" s="161">
        <f>SUM(BK639:BK647)</f>
        <v>0</v>
      </c>
    </row>
    <row r="639" s="2" customFormat="1" ht="24.15" customHeight="1">
      <c r="A639" s="37"/>
      <c r="B639" s="164"/>
      <c r="C639" s="165" t="s">
        <v>1086</v>
      </c>
      <c r="D639" s="165" t="s">
        <v>129</v>
      </c>
      <c r="E639" s="166" t="s">
        <v>1087</v>
      </c>
      <c r="F639" s="167" t="s">
        <v>1088</v>
      </c>
      <c r="G639" s="168" t="s">
        <v>132</v>
      </c>
      <c r="H639" s="169">
        <v>7.5</v>
      </c>
      <c r="I639" s="170"/>
      <c r="J639" s="171">
        <f>ROUND(I639*H639,2)</f>
        <v>0</v>
      </c>
      <c r="K639" s="167" t="s">
        <v>133</v>
      </c>
      <c r="L639" s="38"/>
      <c r="M639" s="172" t="s">
        <v>1</v>
      </c>
      <c r="N639" s="173" t="s">
        <v>38</v>
      </c>
      <c r="O639" s="76"/>
      <c r="P639" s="174">
        <f>O639*H639</f>
        <v>0</v>
      </c>
      <c r="Q639" s="174">
        <v>0</v>
      </c>
      <c r="R639" s="174">
        <f>Q639*H639</f>
        <v>0</v>
      </c>
      <c r="S639" s="174">
        <v>0</v>
      </c>
      <c r="T639" s="175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76" t="s">
        <v>231</v>
      </c>
      <c r="AT639" s="176" t="s">
        <v>129</v>
      </c>
      <c r="AU639" s="176" t="s">
        <v>80</v>
      </c>
      <c r="AY639" s="18" t="s">
        <v>126</v>
      </c>
      <c r="BE639" s="177">
        <f>IF(N639="základní",J639,0)</f>
        <v>0</v>
      </c>
      <c r="BF639" s="177">
        <f>IF(N639="snížená",J639,0)</f>
        <v>0</v>
      </c>
      <c r="BG639" s="177">
        <f>IF(N639="zákl. přenesená",J639,0)</f>
        <v>0</v>
      </c>
      <c r="BH639" s="177">
        <f>IF(N639="sníž. přenesená",J639,0)</f>
        <v>0</v>
      </c>
      <c r="BI639" s="177">
        <f>IF(N639="nulová",J639,0)</f>
        <v>0</v>
      </c>
      <c r="BJ639" s="18" t="s">
        <v>78</v>
      </c>
      <c r="BK639" s="177">
        <f>ROUND(I639*H639,2)</f>
        <v>0</v>
      </c>
      <c r="BL639" s="18" t="s">
        <v>231</v>
      </c>
      <c r="BM639" s="176" t="s">
        <v>1089</v>
      </c>
    </row>
    <row r="640" s="2" customFormat="1">
      <c r="A640" s="37"/>
      <c r="B640" s="38"/>
      <c r="C640" s="37"/>
      <c r="D640" s="178" t="s">
        <v>136</v>
      </c>
      <c r="E640" s="37"/>
      <c r="F640" s="179" t="s">
        <v>1090</v>
      </c>
      <c r="G640" s="37"/>
      <c r="H640" s="37"/>
      <c r="I640" s="180"/>
      <c r="J640" s="37"/>
      <c r="K640" s="37"/>
      <c r="L640" s="38"/>
      <c r="M640" s="181"/>
      <c r="N640" s="182"/>
      <c r="O640" s="76"/>
      <c r="P640" s="76"/>
      <c r="Q640" s="76"/>
      <c r="R640" s="76"/>
      <c r="S640" s="76"/>
      <c r="T640" s="7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8" t="s">
        <v>136</v>
      </c>
      <c r="AU640" s="18" t="s">
        <v>80</v>
      </c>
    </row>
    <row r="641" s="2" customFormat="1">
      <c r="A641" s="37"/>
      <c r="B641" s="38"/>
      <c r="C641" s="37"/>
      <c r="D641" s="183" t="s">
        <v>138</v>
      </c>
      <c r="E641" s="37"/>
      <c r="F641" s="184" t="s">
        <v>1091</v>
      </c>
      <c r="G641" s="37"/>
      <c r="H641" s="37"/>
      <c r="I641" s="180"/>
      <c r="J641" s="37"/>
      <c r="K641" s="37"/>
      <c r="L641" s="38"/>
      <c r="M641" s="181"/>
      <c r="N641" s="182"/>
      <c r="O641" s="76"/>
      <c r="P641" s="76"/>
      <c r="Q641" s="76"/>
      <c r="R641" s="76"/>
      <c r="S641" s="76"/>
      <c r="T641" s="7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8" t="s">
        <v>138</v>
      </c>
      <c r="AU641" s="18" t="s">
        <v>80</v>
      </c>
    </row>
    <row r="642" s="2" customFormat="1" ht="24.15" customHeight="1">
      <c r="A642" s="37"/>
      <c r="B642" s="164"/>
      <c r="C642" s="165" t="s">
        <v>1092</v>
      </c>
      <c r="D642" s="165" t="s">
        <v>129</v>
      </c>
      <c r="E642" s="166" t="s">
        <v>1093</v>
      </c>
      <c r="F642" s="167" t="s">
        <v>1094</v>
      </c>
      <c r="G642" s="168" t="s">
        <v>132</v>
      </c>
      <c r="H642" s="169">
        <v>7.5</v>
      </c>
      <c r="I642" s="170"/>
      <c r="J642" s="171">
        <f>ROUND(I642*H642,2)</f>
        <v>0</v>
      </c>
      <c r="K642" s="167" t="s">
        <v>133</v>
      </c>
      <c r="L642" s="38"/>
      <c r="M642" s="172" t="s">
        <v>1</v>
      </c>
      <c r="N642" s="173" t="s">
        <v>38</v>
      </c>
      <c r="O642" s="76"/>
      <c r="P642" s="174">
        <f>O642*H642</f>
        <v>0</v>
      </c>
      <c r="Q642" s="174">
        <v>0.00016000000000000001</v>
      </c>
      <c r="R642" s="174">
        <f>Q642*H642</f>
        <v>0.0012000000000000001</v>
      </c>
      <c r="S642" s="174">
        <v>0</v>
      </c>
      <c r="T642" s="175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76" t="s">
        <v>231</v>
      </c>
      <c r="AT642" s="176" t="s">
        <v>129</v>
      </c>
      <c r="AU642" s="176" t="s">
        <v>80</v>
      </c>
      <c r="AY642" s="18" t="s">
        <v>126</v>
      </c>
      <c r="BE642" s="177">
        <f>IF(N642="základní",J642,0)</f>
        <v>0</v>
      </c>
      <c r="BF642" s="177">
        <f>IF(N642="snížená",J642,0)</f>
        <v>0</v>
      </c>
      <c r="BG642" s="177">
        <f>IF(N642="zákl. přenesená",J642,0)</f>
        <v>0</v>
      </c>
      <c r="BH642" s="177">
        <f>IF(N642="sníž. přenesená",J642,0)</f>
        <v>0</v>
      </c>
      <c r="BI642" s="177">
        <f>IF(N642="nulová",J642,0)</f>
        <v>0</v>
      </c>
      <c r="BJ642" s="18" t="s">
        <v>78</v>
      </c>
      <c r="BK642" s="177">
        <f>ROUND(I642*H642,2)</f>
        <v>0</v>
      </c>
      <c r="BL642" s="18" t="s">
        <v>231</v>
      </c>
      <c r="BM642" s="176" t="s">
        <v>1095</v>
      </c>
    </row>
    <row r="643" s="2" customFormat="1">
      <c r="A643" s="37"/>
      <c r="B643" s="38"/>
      <c r="C643" s="37"/>
      <c r="D643" s="178" t="s">
        <v>136</v>
      </c>
      <c r="E643" s="37"/>
      <c r="F643" s="179" t="s">
        <v>1096</v>
      </c>
      <c r="G643" s="37"/>
      <c r="H643" s="37"/>
      <c r="I643" s="180"/>
      <c r="J643" s="37"/>
      <c r="K643" s="37"/>
      <c r="L643" s="38"/>
      <c r="M643" s="181"/>
      <c r="N643" s="182"/>
      <c r="O643" s="76"/>
      <c r="P643" s="76"/>
      <c r="Q643" s="76"/>
      <c r="R643" s="76"/>
      <c r="S643" s="76"/>
      <c r="T643" s="7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8" t="s">
        <v>136</v>
      </c>
      <c r="AU643" s="18" t="s">
        <v>80</v>
      </c>
    </row>
    <row r="644" s="2" customFormat="1">
      <c r="A644" s="37"/>
      <c r="B644" s="38"/>
      <c r="C644" s="37"/>
      <c r="D644" s="183" t="s">
        <v>138</v>
      </c>
      <c r="E644" s="37"/>
      <c r="F644" s="184" t="s">
        <v>1097</v>
      </c>
      <c r="G644" s="37"/>
      <c r="H644" s="37"/>
      <c r="I644" s="180"/>
      <c r="J644" s="37"/>
      <c r="K644" s="37"/>
      <c r="L644" s="38"/>
      <c r="M644" s="181"/>
      <c r="N644" s="182"/>
      <c r="O644" s="76"/>
      <c r="P644" s="76"/>
      <c r="Q644" s="76"/>
      <c r="R644" s="76"/>
      <c r="S644" s="76"/>
      <c r="T644" s="7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8" t="s">
        <v>138</v>
      </c>
      <c r="AU644" s="18" t="s">
        <v>80</v>
      </c>
    </row>
    <row r="645" s="2" customFormat="1" ht="24.15" customHeight="1">
      <c r="A645" s="37"/>
      <c r="B645" s="164"/>
      <c r="C645" s="165" t="s">
        <v>1098</v>
      </c>
      <c r="D645" s="165" t="s">
        <v>129</v>
      </c>
      <c r="E645" s="166" t="s">
        <v>1099</v>
      </c>
      <c r="F645" s="167" t="s">
        <v>1100</v>
      </c>
      <c r="G645" s="168" t="s">
        <v>132</v>
      </c>
      <c r="H645" s="169">
        <v>7.5</v>
      </c>
      <c r="I645" s="170"/>
      <c r="J645" s="171">
        <f>ROUND(I645*H645,2)</f>
        <v>0</v>
      </c>
      <c r="K645" s="167" t="s">
        <v>133</v>
      </c>
      <c r="L645" s="38"/>
      <c r="M645" s="172" t="s">
        <v>1</v>
      </c>
      <c r="N645" s="173" t="s">
        <v>38</v>
      </c>
      <c r="O645" s="76"/>
      <c r="P645" s="174">
        <f>O645*H645</f>
        <v>0</v>
      </c>
      <c r="Q645" s="174">
        <v>0.00040999999999999999</v>
      </c>
      <c r="R645" s="174">
        <f>Q645*H645</f>
        <v>0.003075</v>
      </c>
      <c r="S645" s="174">
        <v>0</v>
      </c>
      <c r="T645" s="175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76" t="s">
        <v>231</v>
      </c>
      <c r="AT645" s="176" t="s">
        <v>129</v>
      </c>
      <c r="AU645" s="176" t="s">
        <v>80</v>
      </c>
      <c r="AY645" s="18" t="s">
        <v>126</v>
      </c>
      <c r="BE645" s="177">
        <f>IF(N645="základní",J645,0)</f>
        <v>0</v>
      </c>
      <c r="BF645" s="177">
        <f>IF(N645="snížená",J645,0)</f>
        <v>0</v>
      </c>
      <c r="BG645" s="177">
        <f>IF(N645="zákl. přenesená",J645,0)</f>
        <v>0</v>
      </c>
      <c r="BH645" s="177">
        <f>IF(N645="sníž. přenesená",J645,0)</f>
        <v>0</v>
      </c>
      <c r="BI645" s="177">
        <f>IF(N645="nulová",J645,0)</f>
        <v>0</v>
      </c>
      <c r="BJ645" s="18" t="s">
        <v>78</v>
      </c>
      <c r="BK645" s="177">
        <f>ROUND(I645*H645,2)</f>
        <v>0</v>
      </c>
      <c r="BL645" s="18" t="s">
        <v>231</v>
      </c>
      <c r="BM645" s="176" t="s">
        <v>1101</v>
      </c>
    </row>
    <row r="646" s="2" customFormat="1">
      <c r="A646" s="37"/>
      <c r="B646" s="38"/>
      <c r="C646" s="37"/>
      <c r="D646" s="178" t="s">
        <v>136</v>
      </c>
      <c r="E646" s="37"/>
      <c r="F646" s="179" t="s">
        <v>1102</v>
      </c>
      <c r="G646" s="37"/>
      <c r="H646" s="37"/>
      <c r="I646" s="180"/>
      <c r="J646" s="37"/>
      <c r="K646" s="37"/>
      <c r="L646" s="38"/>
      <c r="M646" s="181"/>
      <c r="N646" s="182"/>
      <c r="O646" s="76"/>
      <c r="P646" s="76"/>
      <c r="Q646" s="76"/>
      <c r="R646" s="76"/>
      <c r="S646" s="76"/>
      <c r="T646" s="7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8" t="s">
        <v>136</v>
      </c>
      <c r="AU646" s="18" t="s">
        <v>80</v>
      </c>
    </row>
    <row r="647" s="2" customFormat="1">
      <c r="A647" s="37"/>
      <c r="B647" s="38"/>
      <c r="C647" s="37"/>
      <c r="D647" s="183" t="s">
        <v>138</v>
      </c>
      <c r="E647" s="37"/>
      <c r="F647" s="184" t="s">
        <v>1103</v>
      </c>
      <c r="G647" s="37"/>
      <c r="H647" s="37"/>
      <c r="I647" s="180"/>
      <c r="J647" s="37"/>
      <c r="K647" s="37"/>
      <c r="L647" s="38"/>
      <c r="M647" s="181"/>
      <c r="N647" s="182"/>
      <c r="O647" s="76"/>
      <c r="P647" s="76"/>
      <c r="Q647" s="76"/>
      <c r="R647" s="76"/>
      <c r="S647" s="76"/>
      <c r="T647" s="7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8" t="s">
        <v>138</v>
      </c>
      <c r="AU647" s="18" t="s">
        <v>80</v>
      </c>
    </row>
    <row r="648" s="12" customFormat="1" ht="22.8" customHeight="1">
      <c r="A648" s="12"/>
      <c r="B648" s="151"/>
      <c r="C648" s="12"/>
      <c r="D648" s="152" t="s">
        <v>72</v>
      </c>
      <c r="E648" s="162" t="s">
        <v>1104</v>
      </c>
      <c r="F648" s="162" t="s">
        <v>1105</v>
      </c>
      <c r="G648" s="12"/>
      <c r="H648" s="12"/>
      <c r="I648" s="154"/>
      <c r="J648" s="163">
        <f>BK648</f>
        <v>0</v>
      </c>
      <c r="K648" s="12"/>
      <c r="L648" s="151"/>
      <c r="M648" s="156"/>
      <c r="N648" s="157"/>
      <c r="O648" s="157"/>
      <c r="P648" s="158">
        <f>SUM(P649:P667)</f>
        <v>0</v>
      </c>
      <c r="Q648" s="157"/>
      <c r="R648" s="158">
        <f>SUM(R649:R667)</f>
        <v>0.26123345999999997</v>
      </c>
      <c r="S648" s="157"/>
      <c r="T648" s="159">
        <f>SUM(T649:T667)</f>
        <v>0.053541029999999996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52" t="s">
        <v>80</v>
      </c>
      <c r="AT648" s="160" t="s">
        <v>72</v>
      </c>
      <c r="AU648" s="160" t="s">
        <v>78</v>
      </c>
      <c r="AY648" s="152" t="s">
        <v>126</v>
      </c>
      <c r="BK648" s="161">
        <f>SUM(BK649:BK667)</f>
        <v>0</v>
      </c>
    </row>
    <row r="649" s="2" customFormat="1" ht="16.5" customHeight="1">
      <c r="A649" s="37"/>
      <c r="B649" s="164"/>
      <c r="C649" s="165" t="s">
        <v>1106</v>
      </c>
      <c r="D649" s="165" t="s">
        <v>129</v>
      </c>
      <c r="E649" s="166" t="s">
        <v>1107</v>
      </c>
      <c r="F649" s="167" t="s">
        <v>1108</v>
      </c>
      <c r="G649" s="168" t="s">
        <v>132</v>
      </c>
      <c r="H649" s="169">
        <v>172.71299999999999</v>
      </c>
      <c r="I649" s="170"/>
      <c r="J649" s="171">
        <f>ROUND(I649*H649,2)</f>
        <v>0</v>
      </c>
      <c r="K649" s="167" t="s">
        <v>133</v>
      </c>
      <c r="L649" s="38"/>
      <c r="M649" s="172" t="s">
        <v>1</v>
      </c>
      <c r="N649" s="173" t="s">
        <v>38</v>
      </c>
      <c r="O649" s="76"/>
      <c r="P649" s="174">
        <f>O649*H649</f>
        <v>0</v>
      </c>
      <c r="Q649" s="174">
        <v>0.001</v>
      </c>
      <c r="R649" s="174">
        <f>Q649*H649</f>
        <v>0.17271300000000001</v>
      </c>
      <c r="S649" s="174">
        <v>0.00031</v>
      </c>
      <c r="T649" s="175">
        <f>S649*H649</f>
        <v>0.053541029999999996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76" t="s">
        <v>231</v>
      </c>
      <c r="AT649" s="176" t="s">
        <v>129</v>
      </c>
      <c r="AU649" s="176" t="s">
        <v>80</v>
      </c>
      <c r="AY649" s="18" t="s">
        <v>126</v>
      </c>
      <c r="BE649" s="177">
        <f>IF(N649="základní",J649,0)</f>
        <v>0</v>
      </c>
      <c r="BF649" s="177">
        <f>IF(N649="snížená",J649,0)</f>
        <v>0</v>
      </c>
      <c r="BG649" s="177">
        <f>IF(N649="zákl. přenesená",J649,0)</f>
        <v>0</v>
      </c>
      <c r="BH649" s="177">
        <f>IF(N649="sníž. přenesená",J649,0)</f>
        <v>0</v>
      </c>
      <c r="BI649" s="177">
        <f>IF(N649="nulová",J649,0)</f>
        <v>0</v>
      </c>
      <c r="BJ649" s="18" t="s">
        <v>78</v>
      </c>
      <c r="BK649" s="177">
        <f>ROUND(I649*H649,2)</f>
        <v>0</v>
      </c>
      <c r="BL649" s="18" t="s">
        <v>231</v>
      </c>
      <c r="BM649" s="176" t="s">
        <v>1109</v>
      </c>
    </row>
    <row r="650" s="2" customFormat="1">
      <c r="A650" s="37"/>
      <c r="B650" s="38"/>
      <c r="C650" s="37"/>
      <c r="D650" s="178" t="s">
        <v>136</v>
      </c>
      <c r="E650" s="37"/>
      <c r="F650" s="179" t="s">
        <v>1110</v>
      </c>
      <c r="G650" s="37"/>
      <c r="H650" s="37"/>
      <c r="I650" s="180"/>
      <c r="J650" s="37"/>
      <c r="K650" s="37"/>
      <c r="L650" s="38"/>
      <c r="M650" s="181"/>
      <c r="N650" s="182"/>
      <c r="O650" s="76"/>
      <c r="P650" s="76"/>
      <c r="Q650" s="76"/>
      <c r="R650" s="76"/>
      <c r="S650" s="76"/>
      <c r="T650" s="7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18" t="s">
        <v>136</v>
      </c>
      <c r="AU650" s="18" t="s">
        <v>80</v>
      </c>
    </row>
    <row r="651" s="2" customFormat="1">
      <c r="A651" s="37"/>
      <c r="B651" s="38"/>
      <c r="C651" s="37"/>
      <c r="D651" s="183" t="s">
        <v>138</v>
      </c>
      <c r="E651" s="37"/>
      <c r="F651" s="184" t="s">
        <v>1111</v>
      </c>
      <c r="G651" s="37"/>
      <c r="H651" s="37"/>
      <c r="I651" s="180"/>
      <c r="J651" s="37"/>
      <c r="K651" s="37"/>
      <c r="L651" s="38"/>
      <c r="M651" s="181"/>
      <c r="N651" s="182"/>
      <c r="O651" s="76"/>
      <c r="P651" s="76"/>
      <c r="Q651" s="76"/>
      <c r="R651" s="76"/>
      <c r="S651" s="76"/>
      <c r="T651" s="7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8" t="s">
        <v>138</v>
      </c>
      <c r="AU651" s="18" t="s">
        <v>80</v>
      </c>
    </row>
    <row r="652" s="13" customFormat="1">
      <c r="A652" s="13"/>
      <c r="B652" s="185"/>
      <c r="C652" s="13"/>
      <c r="D652" s="178" t="s">
        <v>140</v>
      </c>
      <c r="E652" s="186" t="s">
        <v>1</v>
      </c>
      <c r="F652" s="187" t="s">
        <v>1112</v>
      </c>
      <c r="G652" s="13"/>
      <c r="H652" s="188">
        <v>22.193999999999999</v>
      </c>
      <c r="I652" s="189"/>
      <c r="J652" s="13"/>
      <c r="K652" s="13"/>
      <c r="L652" s="185"/>
      <c r="M652" s="190"/>
      <c r="N652" s="191"/>
      <c r="O652" s="191"/>
      <c r="P652" s="191"/>
      <c r="Q652" s="191"/>
      <c r="R652" s="191"/>
      <c r="S652" s="191"/>
      <c r="T652" s="19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6" t="s">
        <v>140</v>
      </c>
      <c r="AU652" s="186" t="s">
        <v>80</v>
      </c>
      <c r="AV652" s="13" t="s">
        <v>80</v>
      </c>
      <c r="AW652" s="13" t="s">
        <v>30</v>
      </c>
      <c r="AX652" s="13" t="s">
        <v>73</v>
      </c>
      <c r="AY652" s="186" t="s">
        <v>126</v>
      </c>
    </row>
    <row r="653" s="13" customFormat="1">
      <c r="A653" s="13"/>
      <c r="B653" s="185"/>
      <c r="C653" s="13"/>
      <c r="D653" s="178" t="s">
        <v>140</v>
      </c>
      <c r="E653" s="186" t="s">
        <v>1</v>
      </c>
      <c r="F653" s="187" t="s">
        <v>1113</v>
      </c>
      <c r="G653" s="13"/>
      <c r="H653" s="188">
        <v>23.302</v>
      </c>
      <c r="I653" s="189"/>
      <c r="J653" s="13"/>
      <c r="K653" s="13"/>
      <c r="L653" s="185"/>
      <c r="M653" s="190"/>
      <c r="N653" s="191"/>
      <c r="O653" s="191"/>
      <c r="P653" s="191"/>
      <c r="Q653" s="191"/>
      <c r="R653" s="191"/>
      <c r="S653" s="191"/>
      <c r="T653" s="19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86" t="s">
        <v>140</v>
      </c>
      <c r="AU653" s="186" t="s">
        <v>80</v>
      </c>
      <c r="AV653" s="13" t="s">
        <v>80</v>
      </c>
      <c r="AW653" s="13" t="s">
        <v>30</v>
      </c>
      <c r="AX653" s="13" t="s">
        <v>73</v>
      </c>
      <c r="AY653" s="186" t="s">
        <v>126</v>
      </c>
    </row>
    <row r="654" s="13" customFormat="1">
      <c r="A654" s="13"/>
      <c r="B654" s="185"/>
      <c r="C654" s="13"/>
      <c r="D654" s="178" t="s">
        <v>140</v>
      </c>
      <c r="E654" s="186" t="s">
        <v>1</v>
      </c>
      <c r="F654" s="187" t="s">
        <v>1114</v>
      </c>
      <c r="G654" s="13"/>
      <c r="H654" s="188">
        <v>51.104999999999997</v>
      </c>
      <c r="I654" s="189"/>
      <c r="J654" s="13"/>
      <c r="K654" s="13"/>
      <c r="L654" s="185"/>
      <c r="M654" s="190"/>
      <c r="N654" s="191"/>
      <c r="O654" s="191"/>
      <c r="P654" s="191"/>
      <c r="Q654" s="191"/>
      <c r="R654" s="191"/>
      <c r="S654" s="191"/>
      <c r="T654" s="19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6" t="s">
        <v>140</v>
      </c>
      <c r="AU654" s="186" t="s">
        <v>80</v>
      </c>
      <c r="AV654" s="13" t="s">
        <v>80</v>
      </c>
      <c r="AW654" s="13" t="s">
        <v>30</v>
      </c>
      <c r="AX654" s="13" t="s">
        <v>73</v>
      </c>
      <c r="AY654" s="186" t="s">
        <v>126</v>
      </c>
    </row>
    <row r="655" s="13" customFormat="1">
      <c r="A655" s="13"/>
      <c r="B655" s="185"/>
      <c r="C655" s="13"/>
      <c r="D655" s="178" t="s">
        <v>140</v>
      </c>
      <c r="E655" s="186" t="s">
        <v>1</v>
      </c>
      <c r="F655" s="187" t="s">
        <v>1115</v>
      </c>
      <c r="G655" s="13"/>
      <c r="H655" s="188">
        <v>33.539000000000001</v>
      </c>
      <c r="I655" s="189"/>
      <c r="J655" s="13"/>
      <c r="K655" s="13"/>
      <c r="L655" s="185"/>
      <c r="M655" s="190"/>
      <c r="N655" s="191"/>
      <c r="O655" s="191"/>
      <c r="P655" s="191"/>
      <c r="Q655" s="191"/>
      <c r="R655" s="191"/>
      <c r="S655" s="191"/>
      <c r="T655" s="19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86" t="s">
        <v>140</v>
      </c>
      <c r="AU655" s="186" t="s">
        <v>80</v>
      </c>
      <c r="AV655" s="13" t="s">
        <v>80</v>
      </c>
      <c r="AW655" s="13" t="s">
        <v>30</v>
      </c>
      <c r="AX655" s="13" t="s">
        <v>73</v>
      </c>
      <c r="AY655" s="186" t="s">
        <v>126</v>
      </c>
    </row>
    <row r="656" s="13" customFormat="1">
      <c r="A656" s="13"/>
      <c r="B656" s="185"/>
      <c r="C656" s="13"/>
      <c r="D656" s="178" t="s">
        <v>140</v>
      </c>
      <c r="E656" s="186" t="s">
        <v>1</v>
      </c>
      <c r="F656" s="187" t="s">
        <v>1116</v>
      </c>
      <c r="G656" s="13"/>
      <c r="H656" s="188">
        <v>51.514000000000003</v>
      </c>
      <c r="I656" s="189"/>
      <c r="J656" s="13"/>
      <c r="K656" s="13"/>
      <c r="L656" s="185"/>
      <c r="M656" s="190"/>
      <c r="N656" s="191"/>
      <c r="O656" s="191"/>
      <c r="P656" s="191"/>
      <c r="Q656" s="191"/>
      <c r="R656" s="191"/>
      <c r="S656" s="191"/>
      <c r="T656" s="19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86" t="s">
        <v>140</v>
      </c>
      <c r="AU656" s="186" t="s">
        <v>80</v>
      </c>
      <c r="AV656" s="13" t="s">
        <v>80</v>
      </c>
      <c r="AW656" s="13" t="s">
        <v>30</v>
      </c>
      <c r="AX656" s="13" t="s">
        <v>73</v>
      </c>
      <c r="AY656" s="186" t="s">
        <v>126</v>
      </c>
    </row>
    <row r="657" s="13" customFormat="1">
      <c r="A657" s="13"/>
      <c r="B657" s="185"/>
      <c r="C657" s="13"/>
      <c r="D657" s="178" t="s">
        <v>140</v>
      </c>
      <c r="E657" s="186" t="s">
        <v>1</v>
      </c>
      <c r="F657" s="187" t="s">
        <v>1117</v>
      </c>
      <c r="G657" s="13"/>
      <c r="H657" s="188">
        <v>-8.9410000000000007</v>
      </c>
      <c r="I657" s="189"/>
      <c r="J657" s="13"/>
      <c r="K657" s="13"/>
      <c r="L657" s="185"/>
      <c r="M657" s="190"/>
      <c r="N657" s="191"/>
      <c r="O657" s="191"/>
      <c r="P657" s="191"/>
      <c r="Q657" s="191"/>
      <c r="R657" s="191"/>
      <c r="S657" s="191"/>
      <c r="T657" s="19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86" t="s">
        <v>140</v>
      </c>
      <c r="AU657" s="186" t="s">
        <v>80</v>
      </c>
      <c r="AV657" s="13" t="s">
        <v>80</v>
      </c>
      <c r="AW657" s="13" t="s">
        <v>30</v>
      </c>
      <c r="AX657" s="13" t="s">
        <v>73</v>
      </c>
      <c r="AY657" s="186" t="s">
        <v>126</v>
      </c>
    </row>
    <row r="658" s="15" customFormat="1">
      <c r="A658" s="15"/>
      <c r="B658" s="211"/>
      <c r="C658" s="15"/>
      <c r="D658" s="178" t="s">
        <v>140</v>
      </c>
      <c r="E658" s="212" t="s">
        <v>1</v>
      </c>
      <c r="F658" s="213" t="s">
        <v>309</v>
      </c>
      <c r="G658" s="15"/>
      <c r="H658" s="214">
        <v>172.71299999999999</v>
      </c>
      <c r="I658" s="215"/>
      <c r="J658" s="15"/>
      <c r="K658" s="15"/>
      <c r="L658" s="211"/>
      <c r="M658" s="216"/>
      <c r="N658" s="217"/>
      <c r="O658" s="217"/>
      <c r="P658" s="217"/>
      <c r="Q658" s="217"/>
      <c r="R658" s="217"/>
      <c r="S658" s="217"/>
      <c r="T658" s="218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12" t="s">
        <v>140</v>
      </c>
      <c r="AU658" s="212" t="s">
        <v>80</v>
      </c>
      <c r="AV658" s="15" t="s">
        <v>134</v>
      </c>
      <c r="AW658" s="15" t="s">
        <v>30</v>
      </c>
      <c r="AX658" s="15" t="s">
        <v>78</v>
      </c>
      <c r="AY658" s="212" t="s">
        <v>126</v>
      </c>
    </row>
    <row r="659" s="2" customFormat="1" ht="24.15" customHeight="1">
      <c r="A659" s="37"/>
      <c r="B659" s="164"/>
      <c r="C659" s="165" t="s">
        <v>1118</v>
      </c>
      <c r="D659" s="165" t="s">
        <v>129</v>
      </c>
      <c r="E659" s="166" t="s">
        <v>1119</v>
      </c>
      <c r="F659" s="167" t="s">
        <v>1120</v>
      </c>
      <c r="G659" s="168" t="s">
        <v>132</v>
      </c>
      <c r="H659" s="169">
        <v>180.654</v>
      </c>
      <c r="I659" s="170"/>
      <c r="J659" s="171">
        <f>ROUND(I659*H659,2)</f>
        <v>0</v>
      </c>
      <c r="K659" s="167" t="s">
        <v>133</v>
      </c>
      <c r="L659" s="38"/>
      <c r="M659" s="172" t="s">
        <v>1</v>
      </c>
      <c r="N659" s="173" t="s">
        <v>38</v>
      </c>
      <c r="O659" s="76"/>
      <c r="P659" s="174">
        <f>O659*H659</f>
        <v>0</v>
      </c>
      <c r="Q659" s="174">
        <v>0</v>
      </c>
      <c r="R659" s="174">
        <f>Q659*H659</f>
        <v>0</v>
      </c>
      <c r="S659" s="174">
        <v>0</v>
      </c>
      <c r="T659" s="175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76" t="s">
        <v>231</v>
      </c>
      <c r="AT659" s="176" t="s">
        <v>129</v>
      </c>
      <c r="AU659" s="176" t="s">
        <v>80</v>
      </c>
      <c r="AY659" s="18" t="s">
        <v>126</v>
      </c>
      <c r="BE659" s="177">
        <f>IF(N659="základní",J659,0)</f>
        <v>0</v>
      </c>
      <c r="BF659" s="177">
        <f>IF(N659="snížená",J659,0)</f>
        <v>0</v>
      </c>
      <c r="BG659" s="177">
        <f>IF(N659="zákl. přenesená",J659,0)</f>
        <v>0</v>
      </c>
      <c r="BH659" s="177">
        <f>IF(N659="sníž. přenesená",J659,0)</f>
        <v>0</v>
      </c>
      <c r="BI659" s="177">
        <f>IF(N659="nulová",J659,0)</f>
        <v>0</v>
      </c>
      <c r="BJ659" s="18" t="s">
        <v>78</v>
      </c>
      <c r="BK659" s="177">
        <f>ROUND(I659*H659,2)</f>
        <v>0</v>
      </c>
      <c r="BL659" s="18" t="s">
        <v>231</v>
      </c>
      <c r="BM659" s="176" t="s">
        <v>1121</v>
      </c>
    </row>
    <row r="660" s="2" customFormat="1">
      <c r="A660" s="37"/>
      <c r="B660" s="38"/>
      <c r="C660" s="37"/>
      <c r="D660" s="178" t="s">
        <v>136</v>
      </c>
      <c r="E660" s="37"/>
      <c r="F660" s="179" t="s">
        <v>1122</v>
      </c>
      <c r="G660" s="37"/>
      <c r="H660" s="37"/>
      <c r="I660" s="180"/>
      <c r="J660" s="37"/>
      <c r="K660" s="37"/>
      <c r="L660" s="38"/>
      <c r="M660" s="181"/>
      <c r="N660" s="182"/>
      <c r="O660" s="76"/>
      <c r="P660" s="76"/>
      <c r="Q660" s="76"/>
      <c r="R660" s="76"/>
      <c r="S660" s="76"/>
      <c r="T660" s="77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8" t="s">
        <v>136</v>
      </c>
      <c r="AU660" s="18" t="s">
        <v>80</v>
      </c>
    </row>
    <row r="661" s="2" customFormat="1">
      <c r="A661" s="37"/>
      <c r="B661" s="38"/>
      <c r="C661" s="37"/>
      <c r="D661" s="183" t="s">
        <v>138</v>
      </c>
      <c r="E661" s="37"/>
      <c r="F661" s="184" t="s">
        <v>1123</v>
      </c>
      <c r="G661" s="37"/>
      <c r="H661" s="37"/>
      <c r="I661" s="180"/>
      <c r="J661" s="37"/>
      <c r="K661" s="37"/>
      <c r="L661" s="38"/>
      <c r="M661" s="181"/>
      <c r="N661" s="182"/>
      <c r="O661" s="76"/>
      <c r="P661" s="76"/>
      <c r="Q661" s="76"/>
      <c r="R661" s="76"/>
      <c r="S661" s="76"/>
      <c r="T661" s="7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18" t="s">
        <v>138</v>
      </c>
      <c r="AU661" s="18" t="s">
        <v>80</v>
      </c>
    </row>
    <row r="662" s="2" customFormat="1" ht="24.15" customHeight="1">
      <c r="A662" s="37"/>
      <c r="B662" s="164"/>
      <c r="C662" s="165" t="s">
        <v>1124</v>
      </c>
      <c r="D662" s="165" t="s">
        <v>129</v>
      </c>
      <c r="E662" s="166" t="s">
        <v>1125</v>
      </c>
      <c r="F662" s="167" t="s">
        <v>1126</v>
      </c>
      <c r="G662" s="168" t="s">
        <v>132</v>
      </c>
      <c r="H662" s="169">
        <v>180.654</v>
      </c>
      <c r="I662" s="170"/>
      <c r="J662" s="171">
        <f>ROUND(I662*H662,2)</f>
        <v>0</v>
      </c>
      <c r="K662" s="167" t="s">
        <v>133</v>
      </c>
      <c r="L662" s="38"/>
      <c r="M662" s="172" t="s">
        <v>1</v>
      </c>
      <c r="N662" s="173" t="s">
        <v>38</v>
      </c>
      <c r="O662" s="76"/>
      <c r="P662" s="174">
        <f>O662*H662</f>
        <v>0</v>
      </c>
      <c r="Q662" s="174">
        <v>0.00020000000000000001</v>
      </c>
      <c r="R662" s="174">
        <f>Q662*H662</f>
        <v>0.036130799999999998</v>
      </c>
      <c r="S662" s="174">
        <v>0</v>
      </c>
      <c r="T662" s="175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76" t="s">
        <v>231</v>
      </c>
      <c r="AT662" s="176" t="s">
        <v>129</v>
      </c>
      <c r="AU662" s="176" t="s">
        <v>80</v>
      </c>
      <c r="AY662" s="18" t="s">
        <v>126</v>
      </c>
      <c r="BE662" s="177">
        <f>IF(N662="základní",J662,0)</f>
        <v>0</v>
      </c>
      <c r="BF662" s="177">
        <f>IF(N662="snížená",J662,0)</f>
        <v>0</v>
      </c>
      <c r="BG662" s="177">
        <f>IF(N662="zákl. přenesená",J662,0)</f>
        <v>0</v>
      </c>
      <c r="BH662" s="177">
        <f>IF(N662="sníž. přenesená",J662,0)</f>
        <v>0</v>
      </c>
      <c r="BI662" s="177">
        <f>IF(N662="nulová",J662,0)</f>
        <v>0</v>
      </c>
      <c r="BJ662" s="18" t="s">
        <v>78</v>
      </c>
      <c r="BK662" s="177">
        <f>ROUND(I662*H662,2)</f>
        <v>0</v>
      </c>
      <c r="BL662" s="18" t="s">
        <v>231</v>
      </c>
      <c r="BM662" s="176" t="s">
        <v>1127</v>
      </c>
    </row>
    <row r="663" s="2" customFormat="1">
      <c r="A663" s="37"/>
      <c r="B663" s="38"/>
      <c r="C663" s="37"/>
      <c r="D663" s="178" t="s">
        <v>136</v>
      </c>
      <c r="E663" s="37"/>
      <c r="F663" s="179" t="s">
        <v>1128</v>
      </c>
      <c r="G663" s="37"/>
      <c r="H663" s="37"/>
      <c r="I663" s="180"/>
      <c r="J663" s="37"/>
      <c r="K663" s="37"/>
      <c r="L663" s="38"/>
      <c r="M663" s="181"/>
      <c r="N663" s="182"/>
      <c r="O663" s="76"/>
      <c r="P663" s="76"/>
      <c r="Q663" s="76"/>
      <c r="R663" s="76"/>
      <c r="S663" s="76"/>
      <c r="T663" s="77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18" t="s">
        <v>136</v>
      </c>
      <c r="AU663" s="18" t="s">
        <v>80</v>
      </c>
    </row>
    <row r="664" s="2" customFormat="1">
      <c r="A664" s="37"/>
      <c r="B664" s="38"/>
      <c r="C664" s="37"/>
      <c r="D664" s="183" t="s">
        <v>138</v>
      </c>
      <c r="E664" s="37"/>
      <c r="F664" s="184" t="s">
        <v>1129</v>
      </c>
      <c r="G664" s="37"/>
      <c r="H664" s="37"/>
      <c r="I664" s="180"/>
      <c r="J664" s="37"/>
      <c r="K664" s="37"/>
      <c r="L664" s="38"/>
      <c r="M664" s="181"/>
      <c r="N664" s="182"/>
      <c r="O664" s="76"/>
      <c r="P664" s="76"/>
      <c r="Q664" s="76"/>
      <c r="R664" s="76"/>
      <c r="S664" s="76"/>
      <c r="T664" s="77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8" t="s">
        <v>138</v>
      </c>
      <c r="AU664" s="18" t="s">
        <v>80</v>
      </c>
    </row>
    <row r="665" s="2" customFormat="1" ht="24.15" customHeight="1">
      <c r="A665" s="37"/>
      <c r="B665" s="164"/>
      <c r="C665" s="165" t="s">
        <v>1130</v>
      </c>
      <c r="D665" s="165" t="s">
        <v>129</v>
      </c>
      <c r="E665" s="166" t="s">
        <v>1131</v>
      </c>
      <c r="F665" s="167" t="s">
        <v>1132</v>
      </c>
      <c r="G665" s="168" t="s">
        <v>132</v>
      </c>
      <c r="H665" s="169">
        <v>180.654</v>
      </c>
      <c r="I665" s="170"/>
      <c r="J665" s="171">
        <f>ROUND(I665*H665,2)</f>
        <v>0</v>
      </c>
      <c r="K665" s="167" t="s">
        <v>133</v>
      </c>
      <c r="L665" s="38"/>
      <c r="M665" s="172" t="s">
        <v>1</v>
      </c>
      <c r="N665" s="173" t="s">
        <v>38</v>
      </c>
      <c r="O665" s="76"/>
      <c r="P665" s="174">
        <f>O665*H665</f>
        <v>0</v>
      </c>
      <c r="Q665" s="174">
        <v>0.00029</v>
      </c>
      <c r="R665" s="174">
        <f>Q665*H665</f>
        <v>0.052389659999999998</v>
      </c>
      <c r="S665" s="174">
        <v>0</v>
      </c>
      <c r="T665" s="175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76" t="s">
        <v>231</v>
      </c>
      <c r="AT665" s="176" t="s">
        <v>129</v>
      </c>
      <c r="AU665" s="176" t="s">
        <v>80</v>
      </c>
      <c r="AY665" s="18" t="s">
        <v>126</v>
      </c>
      <c r="BE665" s="177">
        <f>IF(N665="základní",J665,0)</f>
        <v>0</v>
      </c>
      <c r="BF665" s="177">
        <f>IF(N665="snížená",J665,0)</f>
        <v>0</v>
      </c>
      <c r="BG665" s="177">
        <f>IF(N665="zákl. přenesená",J665,0)</f>
        <v>0</v>
      </c>
      <c r="BH665" s="177">
        <f>IF(N665="sníž. přenesená",J665,0)</f>
        <v>0</v>
      </c>
      <c r="BI665" s="177">
        <f>IF(N665="nulová",J665,0)</f>
        <v>0</v>
      </c>
      <c r="BJ665" s="18" t="s">
        <v>78</v>
      </c>
      <c r="BK665" s="177">
        <f>ROUND(I665*H665,2)</f>
        <v>0</v>
      </c>
      <c r="BL665" s="18" t="s">
        <v>231</v>
      </c>
      <c r="BM665" s="176" t="s">
        <v>1133</v>
      </c>
    </row>
    <row r="666" s="2" customFormat="1">
      <c r="A666" s="37"/>
      <c r="B666" s="38"/>
      <c r="C666" s="37"/>
      <c r="D666" s="178" t="s">
        <v>136</v>
      </c>
      <c r="E666" s="37"/>
      <c r="F666" s="179" t="s">
        <v>1134</v>
      </c>
      <c r="G666" s="37"/>
      <c r="H666" s="37"/>
      <c r="I666" s="180"/>
      <c r="J666" s="37"/>
      <c r="K666" s="37"/>
      <c r="L666" s="38"/>
      <c r="M666" s="181"/>
      <c r="N666" s="182"/>
      <c r="O666" s="76"/>
      <c r="P666" s="76"/>
      <c r="Q666" s="76"/>
      <c r="R666" s="76"/>
      <c r="S666" s="76"/>
      <c r="T666" s="7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18" t="s">
        <v>136</v>
      </c>
      <c r="AU666" s="18" t="s">
        <v>80</v>
      </c>
    </row>
    <row r="667" s="2" customFormat="1">
      <c r="A667" s="37"/>
      <c r="B667" s="38"/>
      <c r="C667" s="37"/>
      <c r="D667" s="183" t="s">
        <v>138</v>
      </c>
      <c r="E667" s="37"/>
      <c r="F667" s="184" t="s">
        <v>1135</v>
      </c>
      <c r="G667" s="37"/>
      <c r="H667" s="37"/>
      <c r="I667" s="180"/>
      <c r="J667" s="37"/>
      <c r="K667" s="37"/>
      <c r="L667" s="38"/>
      <c r="M667" s="181"/>
      <c r="N667" s="182"/>
      <c r="O667" s="76"/>
      <c r="P667" s="76"/>
      <c r="Q667" s="76"/>
      <c r="R667" s="76"/>
      <c r="S667" s="76"/>
      <c r="T667" s="7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8" t="s">
        <v>138</v>
      </c>
      <c r="AU667" s="18" t="s">
        <v>80</v>
      </c>
    </row>
    <row r="668" s="12" customFormat="1" ht="22.8" customHeight="1">
      <c r="A668" s="12"/>
      <c r="B668" s="151"/>
      <c r="C668" s="12"/>
      <c r="D668" s="152" t="s">
        <v>72</v>
      </c>
      <c r="E668" s="162" t="s">
        <v>1136</v>
      </c>
      <c r="F668" s="162" t="s">
        <v>1137</v>
      </c>
      <c r="G668" s="12"/>
      <c r="H668" s="12"/>
      <c r="I668" s="154"/>
      <c r="J668" s="163">
        <f>BK668</f>
        <v>0</v>
      </c>
      <c r="K668" s="12"/>
      <c r="L668" s="151"/>
      <c r="M668" s="156"/>
      <c r="N668" s="157"/>
      <c r="O668" s="157"/>
      <c r="P668" s="158">
        <f>SUM(P669:P680)</f>
        <v>0</v>
      </c>
      <c r="Q668" s="157"/>
      <c r="R668" s="158">
        <f>SUM(R669:R680)</f>
        <v>0.0294255</v>
      </c>
      <c r="S668" s="157"/>
      <c r="T668" s="159">
        <f>SUM(T669:T680)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152" t="s">
        <v>80</v>
      </c>
      <c r="AT668" s="160" t="s">
        <v>72</v>
      </c>
      <c r="AU668" s="160" t="s">
        <v>78</v>
      </c>
      <c r="AY668" s="152" t="s">
        <v>126</v>
      </c>
      <c r="BK668" s="161">
        <f>SUM(BK669:BK680)</f>
        <v>0</v>
      </c>
    </row>
    <row r="669" s="2" customFormat="1" ht="24.15" customHeight="1">
      <c r="A669" s="37"/>
      <c r="B669" s="164"/>
      <c r="C669" s="165" t="s">
        <v>1138</v>
      </c>
      <c r="D669" s="165" t="s">
        <v>129</v>
      </c>
      <c r="E669" s="166" t="s">
        <v>1139</v>
      </c>
      <c r="F669" s="167" t="s">
        <v>1140</v>
      </c>
      <c r="G669" s="168" t="s">
        <v>132</v>
      </c>
      <c r="H669" s="169">
        <v>22.635000000000002</v>
      </c>
      <c r="I669" s="170"/>
      <c r="J669" s="171">
        <f>ROUND(I669*H669,2)</f>
        <v>0</v>
      </c>
      <c r="K669" s="167" t="s">
        <v>133</v>
      </c>
      <c r="L669" s="38"/>
      <c r="M669" s="172" t="s">
        <v>1</v>
      </c>
      <c r="N669" s="173" t="s">
        <v>38</v>
      </c>
      <c r="O669" s="76"/>
      <c r="P669" s="174">
        <f>O669*H669</f>
        <v>0</v>
      </c>
      <c r="Q669" s="174">
        <v>0</v>
      </c>
      <c r="R669" s="174">
        <f>Q669*H669</f>
        <v>0</v>
      </c>
      <c r="S669" s="174">
        <v>0</v>
      </c>
      <c r="T669" s="175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76" t="s">
        <v>231</v>
      </c>
      <c r="AT669" s="176" t="s">
        <v>129</v>
      </c>
      <c r="AU669" s="176" t="s">
        <v>80</v>
      </c>
      <c r="AY669" s="18" t="s">
        <v>126</v>
      </c>
      <c r="BE669" s="177">
        <f>IF(N669="základní",J669,0)</f>
        <v>0</v>
      </c>
      <c r="BF669" s="177">
        <f>IF(N669="snížená",J669,0)</f>
        <v>0</v>
      </c>
      <c r="BG669" s="177">
        <f>IF(N669="zákl. přenesená",J669,0)</f>
        <v>0</v>
      </c>
      <c r="BH669" s="177">
        <f>IF(N669="sníž. přenesená",J669,0)</f>
        <v>0</v>
      </c>
      <c r="BI669" s="177">
        <f>IF(N669="nulová",J669,0)</f>
        <v>0</v>
      </c>
      <c r="BJ669" s="18" t="s">
        <v>78</v>
      </c>
      <c r="BK669" s="177">
        <f>ROUND(I669*H669,2)</f>
        <v>0</v>
      </c>
      <c r="BL669" s="18" t="s">
        <v>231</v>
      </c>
      <c r="BM669" s="176" t="s">
        <v>1141</v>
      </c>
    </row>
    <row r="670" s="2" customFormat="1">
      <c r="A670" s="37"/>
      <c r="B670" s="38"/>
      <c r="C670" s="37"/>
      <c r="D670" s="178" t="s">
        <v>136</v>
      </c>
      <c r="E670" s="37"/>
      <c r="F670" s="179" t="s">
        <v>1142</v>
      </c>
      <c r="G670" s="37"/>
      <c r="H670" s="37"/>
      <c r="I670" s="180"/>
      <c r="J670" s="37"/>
      <c r="K670" s="37"/>
      <c r="L670" s="38"/>
      <c r="M670" s="181"/>
      <c r="N670" s="182"/>
      <c r="O670" s="76"/>
      <c r="P670" s="76"/>
      <c r="Q670" s="76"/>
      <c r="R670" s="76"/>
      <c r="S670" s="76"/>
      <c r="T670" s="7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8" t="s">
        <v>136</v>
      </c>
      <c r="AU670" s="18" t="s">
        <v>80</v>
      </c>
    </row>
    <row r="671" s="2" customFormat="1">
      <c r="A671" s="37"/>
      <c r="B671" s="38"/>
      <c r="C671" s="37"/>
      <c r="D671" s="183" t="s">
        <v>138</v>
      </c>
      <c r="E671" s="37"/>
      <c r="F671" s="184" t="s">
        <v>1143</v>
      </c>
      <c r="G671" s="37"/>
      <c r="H671" s="37"/>
      <c r="I671" s="180"/>
      <c r="J671" s="37"/>
      <c r="K671" s="37"/>
      <c r="L671" s="38"/>
      <c r="M671" s="181"/>
      <c r="N671" s="182"/>
      <c r="O671" s="76"/>
      <c r="P671" s="76"/>
      <c r="Q671" s="76"/>
      <c r="R671" s="76"/>
      <c r="S671" s="76"/>
      <c r="T671" s="7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8" t="s">
        <v>138</v>
      </c>
      <c r="AU671" s="18" t="s">
        <v>80</v>
      </c>
    </row>
    <row r="672" s="13" customFormat="1">
      <c r="A672" s="13"/>
      <c r="B672" s="185"/>
      <c r="C672" s="13"/>
      <c r="D672" s="178" t="s">
        <v>140</v>
      </c>
      <c r="E672" s="186" t="s">
        <v>1</v>
      </c>
      <c r="F672" s="187" t="s">
        <v>1144</v>
      </c>
      <c r="G672" s="13"/>
      <c r="H672" s="188">
        <v>22.635000000000002</v>
      </c>
      <c r="I672" s="189"/>
      <c r="J672" s="13"/>
      <c r="K672" s="13"/>
      <c r="L672" s="185"/>
      <c r="M672" s="190"/>
      <c r="N672" s="191"/>
      <c r="O672" s="191"/>
      <c r="P672" s="191"/>
      <c r="Q672" s="191"/>
      <c r="R672" s="191"/>
      <c r="S672" s="191"/>
      <c r="T672" s="19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86" t="s">
        <v>140</v>
      </c>
      <c r="AU672" s="186" t="s">
        <v>80</v>
      </c>
      <c r="AV672" s="13" t="s">
        <v>80</v>
      </c>
      <c r="AW672" s="13" t="s">
        <v>30</v>
      </c>
      <c r="AX672" s="13" t="s">
        <v>78</v>
      </c>
      <c r="AY672" s="186" t="s">
        <v>126</v>
      </c>
    </row>
    <row r="673" s="2" customFormat="1" ht="16.5" customHeight="1">
      <c r="A673" s="37"/>
      <c r="B673" s="164"/>
      <c r="C673" s="193" t="s">
        <v>1145</v>
      </c>
      <c r="D673" s="193" t="s">
        <v>175</v>
      </c>
      <c r="E673" s="194" t="s">
        <v>1146</v>
      </c>
      <c r="F673" s="195" t="s">
        <v>1147</v>
      </c>
      <c r="G673" s="196" t="s">
        <v>132</v>
      </c>
      <c r="H673" s="197">
        <v>22.635000000000002</v>
      </c>
      <c r="I673" s="198"/>
      <c r="J673" s="199">
        <f>ROUND(I673*H673,2)</f>
        <v>0</v>
      </c>
      <c r="K673" s="195" t="s">
        <v>133</v>
      </c>
      <c r="L673" s="200"/>
      <c r="M673" s="201" t="s">
        <v>1</v>
      </c>
      <c r="N673" s="202" t="s">
        <v>38</v>
      </c>
      <c r="O673" s="76"/>
      <c r="P673" s="174">
        <f>O673*H673</f>
        <v>0</v>
      </c>
      <c r="Q673" s="174">
        <v>0.0012999999999999999</v>
      </c>
      <c r="R673" s="174">
        <f>Q673*H673</f>
        <v>0.0294255</v>
      </c>
      <c r="S673" s="174">
        <v>0</v>
      </c>
      <c r="T673" s="175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76" t="s">
        <v>341</v>
      </c>
      <c r="AT673" s="176" t="s">
        <v>175</v>
      </c>
      <c r="AU673" s="176" t="s">
        <v>80</v>
      </c>
      <c r="AY673" s="18" t="s">
        <v>126</v>
      </c>
      <c r="BE673" s="177">
        <f>IF(N673="základní",J673,0)</f>
        <v>0</v>
      </c>
      <c r="BF673" s="177">
        <f>IF(N673="snížená",J673,0)</f>
        <v>0</v>
      </c>
      <c r="BG673" s="177">
        <f>IF(N673="zákl. přenesená",J673,0)</f>
        <v>0</v>
      </c>
      <c r="BH673" s="177">
        <f>IF(N673="sníž. přenesená",J673,0)</f>
        <v>0</v>
      </c>
      <c r="BI673" s="177">
        <f>IF(N673="nulová",J673,0)</f>
        <v>0</v>
      </c>
      <c r="BJ673" s="18" t="s">
        <v>78</v>
      </c>
      <c r="BK673" s="177">
        <f>ROUND(I673*H673,2)</f>
        <v>0</v>
      </c>
      <c r="BL673" s="18" t="s">
        <v>231</v>
      </c>
      <c r="BM673" s="176" t="s">
        <v>1148</v>
      </c>
    </row>
    <row r="674" s="2" customFormat="1">
      <c r="A674" s="37"/>
      <c r="B674" s="38"/>
      <c r="C674" s="37"/>
      <c r="D674" s="178" t="s">
        <v>136</v>
      </c>
      <c r="E674" s="37"/>
      <c r="F674" s="179" t="s">
        <v>1147</v>
      </c>
      <c r="G674" s="37"/>
      <c r="H674" s="37"/>
      <c r="I674" s="180"/>
      <c r="J674" s="37"/>
      <c r="K674" s="37"/>
      <c r="L674" s="38"/>
      <c r="M674" s="181"/>
      <c r="N674" s="182"/>
      <c r="O674" s="76"/>
      <c r="P674" s="76"/>
      <c r="Q674" s="76"/>
      <c r="R674" s="76"/>
      <c r="S674" s="76"/>
      <c r="T674" s="7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18" t="s">
        <v>136</v>
      </c>
      <c r="AU674" s="18" t="s">
        <v>80</v>
      </c>
    </row>
    <row r="675" s="2" customFormat="1" ht="24.15" customHeight="1">
      <c r="A675" s="37"/>
      <c r="B675" s="164"/>
      <c r="C675" s="165" t="s">
        <v>1149</v>
      </c>
      <c r="D675" s="165" t="s">
        <v>129</v>
      </c>
      <c r="E675" s="166" t="s">
        <v>1150</v>
      </c>
      <c r="F675" s="167" t="s">
        <v>1151</v>
      </c>
      <c r="G675" s="168" t="s">
        <v>132</v>
      </c>
      <c r="H675" s="169">
        <v>22.635000000000002</v>
      </c>
      <c r="I675" s="170"/>
      <c r="J675" s="171">
        <f>ROUND(I675*H675,2)</f>
        <v>0</v>
      </c>
      <c r="K675" s="167" t="s">
        <v>1</v>
      </c>
      <c r="L675" s="38"/>
      <c r="M675" s="172" t="s">
        <v>1</v>
      </c>
      <c r="N675" s="173" t="s">
        <v>38</v>
      </c>
      <c r="O675" s="76"/>
      <c r="P675" s="174">
        <f>O675*H675</f>
        <v>0</v>
      </c>
      <c r="Q675" s="174">
        <v>0</v>
      </c>
      <c r="R675" s="174">
        <f>Q675*H675</f>
        <v>0</v>
      </c>
      <c r="S675" s="174">
        <v>0</v>
      </c>
      <c r="T675" s="175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176" t="s">
        <v>231</v>
      </c>
      <c r="AT675" s="176" t="s">
        <v>129</v>
      </c>
      <c r="AU675" s="176" t="s">
        <v>80</v>
      </c>
      <c r="AY675" s="18" t="s">
        <v>126</v>
      </c>
      <c r="BE675" s="177">
        <f>IF(N675="základní",J675,0)</f>
        <v>0</v>
      </c>
      <c r="BF675" s="177">
        <f>IF(N675="snížená",J675,0)</f>
        <v>0</v>
      </c>
      <c r="BG675" s="177">
        <f>IF(N675="zákl. přenesená",J675,0)</f>
        <v>0</v>
      </c>
      <c r="BH675" s="177">
        <f>IF(N675="sníž. přenesená",J675,0)</f>
        <v>0</v>
      </c>
      <c r="BI675" s="177">
        <f>IF(N675="nulová",J675,0)</f>
        <v>0</v>
      </c>
      <c r="BJ675" s="18" t="s">
        <v>78</v>
      </c>
      <c r="BK675" s="177">
        <f>ROUND(I675*H675,2)</f>
        <v>0</v>
      </c>
      <c r="BL675" s="18" t="s">
        <v>231</v>
      </c>
      <c r="BM675" s="176" t="s">
        <v>1152</v>
      </c>
    </row>
    <row r="676" s="2" customFormat="1">
      <c r="A676" s="37"/>
      <c r="B676" s="38"/>
      <c r="C676" s="37"/>
      <c r="D676" s="178" t="s">
        <v>136</v>
      </c>
      <c r="E676" s="37"/>
      <c r="F676" s="179" t="s">
        <v>1151</v>
      </c>
      <c r="G676" s="37"/>
      <c r="H676" s="37"/>
      <c r="I676" s="180"/>
      <c r="J676" s="37"/>
      <c r="K676" s="37"/>
      <c r="L676" s="38"/>
      <c r="M676" s="181"/>
      <c r="N676" s="182"/>
      <c r="O676" s="76"/>
      <c r="P676" s="76"/>
      <c r="Q676" s="76"/>
      <c r="R676" s="76"/>
      <c r="S676" s="76"/>
      <c r="T676" s="77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18" t="s">
        <v>136</v>
      </c>
      <c r="AU676" s="18" t="s">
        <v>80</v>
      </c>
    </row>
    <row r="677" s="13" customFormat="1">
      <c r="A677" s="13"/>
      <c r="B677" s="185"/>
      <c r="C677" s="13"/>
      <c r="D677" s="178" t="s">
        <v>140</v>
      </c>
      <c r="E677" s="186" t="s">
        <v>1</v>
      </c>
      <c r="F677" s="187" t="s">
        <v>1144</v>
      </c>
      <c r="G677" s="13"/>
      <c r="H677" s="188">
        <v>22.635000000000002</v>
      </c>
      <c r="I677" s="189"/>
      <c r="J677" s="13"/>
      <c r="K677" s="13"/>
      <c r="L677" s="185"/>
      <c r="M677" s="190"/>
      <c r="N677" s="191"/>
      <c r="O677" s="191"/>
      <c r="P677" s="191"/>
      <c r="Q677" s="191"/>
      <c r="R677" s="191"/>
      <c r="S677" s="191"/>
      <c r="T677" s="19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86" t="s">
        <v>140</v>
      </c>
      <c r="AU677" s="186" t="s">
        <v>80</v>
      </c>
      <c r="AV677" s="13" t="s">
        <v>80</v>
      </c>
      <c r="AW677" s="13" t="s">
        <v>30</v>
      </c>
      <c r="AX677" s="13" t="s">
        <v>78</v>
      </c>
      <c r="AY677" s="186" t="s">
        <v>126</v>
      </c>
    </row>
    <row r="678" s="2" customFormat="1" ht="24.15" customHeight="1">
      <c r="A678" s="37"/>
      <c r="B678" s="164"/>
      <c r="C678" s="165" t="s">
        <v>1153</v>
      </c>
      <c r="D678" s="165" t="s">
        <v>129</v>
      </c>
      <c r="E678" s="166" t="s">
        <v>1154</v>
      </c>
      <c r="F678" s="167" t="s">
        <v>1155</v>
      </c>
      <c r="G678" s="168" t="s">
        <v>291</v>
      </c>
      <c r="H678" s="203"/>
      <c r="I678" s="170"/>
      <c r="J678" s="171">
        <f>ROUND(I678*H678,2)</f>
        <v>0</v>
      </c>
      <c r="K678" s="167" t="s">
        <v>133</v>
      </c>
      <c r="L678" s="38"/>
      <c r="M678" s="172" t="s">
        <v>1</v>
      </c>
      <c r="N678" s="173" t="s">
        <v>38</v>
      </c>
      <c r="O678" s="76"/>
      <c r="P678" s="174">
        <f>O678*H678</f>
        <v>0</v>
      </c>
      <c r="Q678" s="174">
        <v>0</v>
      </c>
      <c r="R678" s="174">
        <f>Q678*H678</f>
        <v>0</v>
      </c>
      <c r="S678" s="174">
        <v>0</v>
      </c>
      <c r="T678" s="175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76" t="s">
        <v>231</v>
      </c>
      <c r="AT678" s="176" t="s">
        <v>129</v>
      </c>
      <c r="AU678" s="176" t="s">
        <v>80</v>
      </c>
      <c r="AY678" s="18" t="s">
        <v>126</v>
      </c>
      <c r="BE678" s="177">
        <f>IF(N678="základní",J678,0)</f>
        <v>0</v>
      </c>
      <c r="BF678" s="177">
        <f>IF(N678="snížená",J678,0)</f>
        <v>0</v>
      </c>
      <c r="BG678" s="177">
        <f>IF(N678="zákl. přenesená",J678,0)</f>
        <v>0</v>
      </c>
      <c r="BH678" s="177">
        <f>IF(N678="sníž. přenesená",J678,0)</f>
        <v>0</v>
      </c>
      <c r="BI678" s="177">
        <f>IF(N678="nulová",J678,0)</f>
        <v>0</v>
      </c>
      <c r="BJ678" s="18" t="s">
        <v>78</v>
      </c>
      <c r="BK678" s="177">
        <f>ROUND(I678*H678,2)</f>
        <v>0</v>
      </c>
      <c r="BL678" s="18" t="s">
        <v>231</v>
      </c>
      <c r="BM678" s="176" t="s">
        <v>1156</v>
      </c>
    </row>
    <row r="679" s="2" customFormat="1">
      <c r="A679" s="37"/>
      <c r="B679" s="38"/>
      <c r="C679" s="37"/>
      <c r="D679" s="178" t="s">
        <v>136</v>
      </c>
      <c r="E679" s="37"/>
      <c r="F679" s="179" t="s">
        <v>1157</v>
      </c>
      <c r="G679" s="37"/>
      <c r="H679" s="37"/>
      <c r="I679" s="180"/>
      <c r="J679" s="37"/>
      <c r="K679" s="37"/>
      <c r="L679" s="38"/>
      <c r="M679" s="181"/>
      <c r="N679" s="182"/>
      <c r="O679" s="76"/>
      <c r="P679" s="76"/>
      <c r="Q679" s="76"/>
      <c r="R679" s="76"/>
      <c r="S679" s="76"/>
      <c r="T679" s="77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8" t="s">
        <v>136</v>
      </c>
      <c r="AU679" s="18" t="s">
        <v>80</v>
      </c>
    </row>
    <row r="680" s="2" customFormat="1">
      <c r="A680" s="37"/>
      <c r="B680" s="38"/>
      <c r="C680" s="37"/>
      <c r="D680" s="183" t="s">
        <v>138</v>
      </c>
      <c r="E680" s="37"/>
      <c r="F680" s="184" t="s">
        <v>1158</v>
      </c>
      <c r="G680" s="37"/>
      <c r="H680" s="37"/>
      <c r="I680" s="180"/>
      <c r="J680" s="37"/>
      <c r="K680" s="37"/>
      <c r="L680" s="38"/>
      <c r="M680" s="181"/>
      <c r="N680" s="182"/>
      <c r="O680" s="76"/>
      <c r="P680" s="76"/>
      <c r="Q680" s="76"/>
      <c r="R680" s="76"/>
      <c r="S680" s="76"/>
      <c r="T680" s="7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8" t="s">
        <v>138</v>
      </c>
      <c r="AU680" s="18" t="s">
        <v>80</v>
      </c>
    </row>
    <row r="681" s="12" customFormat="1" ht="25.92" customHeight="1">
      <c r="A681" s="12"/>
      <c r="B681" s="151"/>
      <c r="C681" s="12"/>
      <c r="D681" s="152" t="s">
        <v>72</v>
      </c>
      <c r="E681" s="153" t="s">
        <v>1159</v>
      </c>
      <c r="F681" s="153" t="s">
        <v>1160</v>
      </c>
      <c r="G681" s="12"/>
      <c r="H681" s="12"/>
      <c r="I681" s="154"/>
      <c r="J681" s="155">
        <f>BK681</f>
        <v>0</v>
      </c>
      <c r="K681" s="12"/>
      <c r="L681" s="151"/>
      <c r="M681" s="156"/>
      <c r="N681" s="157"/>
      <c r="O681" s="157"/>
      <c r="P681" s="158">
        <f>SUM(P682:P684)</f>
        <v>0</v>
      </c>
      <c r="Q681" s="157"/>
      <c r="R681" s="158">
        <f>SUM(R682:R684)</f>
        <v>0</v>
      </c>
      <c r="S681" s="157"/>
      <c r="T681" s="159">
        <f>SUM(T682:T684)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152" t="s">
        <v>134</v>
      </c>
      <c r="AT681" s="160" t="s">
        <v>72</v>
      </c>
      <c r="AU681" s="160" t="s">
        <v>73</v>
      </c>
      <c r="AY681" s="152" t="s">
        <v>126</v>
      </c>
      <c r="BK681" s="161">
        <f>SUM(BK682:BK684)</f>
        <v>0</v>
      </c>
    </row>
    <row r="682" s="2" customFormat="1" ht="24.15" customHeight="1">
      <c r="A682" s="37"/>
      <c r="B682" s="164"/>
      <c r="C682" s="165" t="s">
        <v>1161</v>
      </c>
      <c r="D682" s="165" t="s">
        <v>129</v>
      </c>
      <c r="E682" s="166" t="s">
        <v>1162</v>
      </c>
      <c r="F682" s="167" t="s">
        <v>1163</v>
      </c>
      <c r="G682" s="168" t="s">
        <v>1164</v>
      </c>
      <c r="H682" s="169">
        <v>30</v>
      </c>
      <c r="I682" s="170"/>
      <c r="J682" s="171">
        <f>ROUND(I682*H682,2)</f>
        <v>0</v>
      </c>
      <c r="K682" s="167" t="s">
        <v>133</v>
      </c>
      <c r="L682" s="38"/>
      <c r="M682" s="172" t="s">
        <v>1</v>
      </c>
      <c r="N682" s="173" t="s">
        <v>38</v>
      </c>
      <c r="O682" s="76"/>
      <c r="P682" s="174">
        <f>O682*H682</f>
        <v>0</v>
      </c>
      <c r="Q682" s="174">
        <v>0</v>
      </c>
      <c r="R682" s="174">
        <f>Q682*H682</f>
        <v>0</v>
      </c>
      <c r="S682" s="174">
        <v>0</v>
      </c>
      <c r="T682" s="175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176" t="s">
        <v>1165</v>
      </c>
      <c r="AT682" s="176" t="s">
        <v>129</v>
      </c>
      <c r="AU682" s="176" t="s">
        <v>78</v>
      </c>
      <c r="AY682" s="18" t="s">
        <v>126</v>
      </c>
      <c r="BE682" s="177">
        <f>IF(N682="základní",J682,0)</f>
        <v>0</v>
      </c>
      <c r="BF682" s="177">
        <f>IF(N682="snížená",J682,0)</f>
        <v>0</v>
      </c>
      <c r="BG682" s="177">
        <f>IF(N682="zákl. přenesená",J682,0)</f>
        <v>0</v>
      </c>
      <c r="BH682" s="177">
        <f>IF(N682="sníž. přenesená",J682,0)</f>
        <v>0</v>
      </c>
      <c r="BI682" s="177">
        <f>IF(N682="nulová",J682,0)</f>
        <v>0</v>
      </c>
      <c r="BJ682" s="18" t="s">
        <v>78</v>
      </c>
      <c r="BK682" s="177">
        <f>ROUND(I682*H682,2)</f>
        <v>0</v>
      </c>
      <c r="BL682" s="18" t="s">
        <v>1165</v>
      </c>
      <c r="BM682" s="176" t="s">
        <v>1166</v>
      </c>
    </row>
    <row r="683" s="2" customFormat="1">
      <c r="A683" s="37"/>
      <c r="B683" s="38"/>
      <c r="C683" s="37"/>
      <c r="D683" s="178" t="s">
        <v>136</v>
      </c>
      <c r="E683" s="37"/>
      <c r="F683" s="179" t="s">
        <v>1167</v>
      </c>
      <c r="G683" s="37"/>
      <c r="H683" s="37"/>
      <c r="I683" s="180"/>
      <c r="J683" s="37"/>
      <c r="K683" s="37"/>
      <c r="L683" s="38"/>
      <c r="M683" s="181"/>
      <c r="N683" s="182"/>
      <c r="O683" s="76"/>
      <c r="P683" s="76"/>
      <c r="Q683" s="76"/>
      <c r="R683" s="76"/>
      <c r="S683" s="76"/>
      <c r="T683" s="77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18" t="s">
        <v>136</v>
      </c>
      <c r="AU683" s="18" t="s">
        <v>78</v>
      </c>
    </row>
    <row r="684" s="2" customFormat="1">
      <c r="A684" s="37"/>
      <c r="B684" s="38"/>
      <c r="C684" s="37"/>
      <c r="D684" s="183" t="s">
        <v>138</v>
      </c>
      <c r="E684" s="37"/>
      <c r="F684" s="184" t="s">
        <v>1168</v>
      </c>
      <c r="G684" s="37"/>
      <c r="H684" s="37"/>
      <c r="I684" s="180"/>
      <c r="J684" s="37"/>
      <c r="K684" s="37"/>
      <c r="L684" s="38"/>
      <c r="M684" s="181"/>
      <c r="N684" s="182"/>
      <c r="O684" s="76"/>
      <c r="P684" s="76"/>
      <c r="Q684" s="76"/>
      <c r="R684" s="76"/>
      <c r="S684" s="76"/>
      <c r="T684" s="77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8" t="s">
        <v>138</v>
      </c>
      <c r="AU684" s="18" t="s">
        <v>78</v>
      </c>
    </row>
    <row r="685" s="12" customFormat="1" ht="25.92" customHeight="1">
      <c r="A685" s="12"/>
      <c r="B685" s="151"/>
      <c r="C685" s="12"/>
      <c r="D685" s="152" t="s">
        <v>72</v>
      </c>
      <c r="E685" s="153" t="s">
        <v>1169</v>
      </c>
      <c r="F685" s="153" t="s">
        <v>1170</v>
      </c>
      <c r="G685" s="12"/>
      <c r="H685" s="12"/>
      <c r="I685" s="154"/>
      <c r="J685" s="155">
        <f>BK685</f>
        <v>0</v>
      </c>
      <c r="K685" s="12"/>
      <c r="L685" s="151"/>
      <c r="M685" s="156"/>
      <c r="N685" s="157"/>
      <c r="O685" s="157"/>
      <c r="P685" s="158">
        <f>P686+P690</f>
        <v>0</v>
      </c>
      <c r="Q685" s="157"/>
      <c r="R685" s="158">
        <f>R686+R690</f>
        <v>0</v>
      </c>
      <c r="S685" s="157"/>
      <c r="T685" s="159">
        <f>T686+T690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152" t="s">
        <v>162</v>
      </c>
      <c r="AT685" s="160" t="s">
        <v>72</v>
      </c>
      <c r="AU685" s="160" t="s">
        <v>73</v>
      </c>
      <c r="AY685" s="152" t="s">
        <v>126</v>
      </c>
      <c r="BK685" s="161">
        <f>BK686+BK690</f>
        <v>0</v>
      </c>
    </row>
    <row r="686" s="12" customFormat="1" ht="22.8" customHeight="1">
      <c r="A686" s="12"/>
      <c r="B686" s="151"/>
      <c r="C686" s="12"/>
      <c r="D686" s="152" t="s">
        <v>72</v>
      </c>
      <c r="E686" s="162" t="s">
        <v>1171</v>
      </c>
      <c r="F686" s="162" t="s">
        <v>1172</v>
      </c>
      <c r="G686" s="12"/>
      <c r="H686" s="12"/>
      <c r="I686" s="154"/>
      <c r="J686" s="163">
        <f>BK686</f>
        <v>0</v>
      </c>
      <c r="K686" s="12"/>
      <c r="L686" s="151"/>
      <c r="M686" s="156"/>
      <c r="N686" s="157"/>
      <c r="O686" s="157"/>
      <c r="P686" s="158">
        <f>SUM(P687:P689)</f>
        <v>0</v>
      </c>
      <c r="Q686" s="157"/>
      <c r="R686" s="158">
        <f>SUM(R687:R689)</f>
        <v>0</v>
      </c>
      <c r="S686" s="157"/>
      <c r="T686" s="159">
        <f>SUM(T687:T689)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152" t="s">
        <v>162</v>
      </c>
      <c r="AT686" s="160" t="s">
        <v>72</v>
      </c>
      <c r="AU686" s="160" t="s">
        <v>78</v>
      </c>
      <c r="AY686" s="152" t="s">
        <v>126</v>
      </c>
      <c r="BK686" s="161">
        <f>SUM(BK687:BK689)</f>
        <v>0</v>
      </c>
    </row>
    <row r="687" s="2" customFormat="1" ht="16.5" customHeight="1">
      <c r="A687" s="37"/>
      <c r="B687" s="164"/>
      <c r="C687" s="165" t="s">
        <v>1173</v>
      </c>
      <c r="D687" s="165" t="s">
        <v>129</v>
      </c>
      <c r="E687" s="166" t="s">
        <v>1174</v>
      </c>
      <c r="F687" s="167" t="s">
        <v>1172</v>
      </c>
      <c r="G687" s="168" t="s">
        <v>282</v>
      </c>
      <c r="H687" s="169">
        <v>1</v>
      </c>
      <c r="I687" s="170"/>
      <c r="J687" s="171">
        <f>ROUND(I687*H687,2)</f>
        <v>0</v>
      </c>
      <c r="K687" s="167" t="s">
        <v>133</v>
      </c>
      <c r="L687" s="38"/>
      <c r="M687" s="172" t="s">
        <v>1</v>
      </c>
      <c r="N687" s="173" t="s">
        <v>38</v>
      </c>
      <c r="O687" s="76"/>
      <c r="P687" s="174">
        <f>O687*H687</f>
        <v>0</v>
      </c>
      <c r="Q687" s="174">
        <v>0</v>
      </c>
      <c r="R687" s="174">
        <f>Q687*H687</f>
        <v>0</v>
      </c>
      <c r="S687" s="174">
        <v>0</v>
      </c>
      <c r="T687" s="175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76" t="s">
        <v>1175</v>
      </c>
      <c r="AT687" s="176" t="s">
        <v>129</v>
      </c>
      <c r="AU687" s="176" t="s">
        <v>80</v>
      </c>
      <c r="AY687" s="18" t="s">
        <v>126</v>
      </c>
      <c r="BE687" s="177">
        <f>IF(N687="základní",J687,0)</f>
        <v>0</v>
      </c>
      <c r="BF687" s="177">
        <f>IF(N687="snížená",J687,0)</f>
        <v>0</v>
      </c>
      <c r="BG687" s="177">
        <f>IF(N687="zákl. přenesená",J687,0)</f>
        <v>0</v>
      </c>
      <c r="BH687" s="177">
        <f>IF(N687="sníž. přenesená",J687,0)</f>
        <v>0</v>
      </c>
      <c r="BI687" s="177">
        <f>IF(N687="nulová",J687,0)</f>
        <v>0</v>
      </c>
      <c r="BJ687" s="18" t="s">
        <v>78</v>
      </c>
      <c r="BK687" s="177">
        <f>ROUND(I687*H687,2)</f>
        <v>0</v>
      </c>
      <c r="BL687" s="18" t="s">
        <v>1175</v>
      </c>
      <c r="BM687" s="176" t="s">
        <v>1176</v>
      </c>
    </row>
    <row r="688" s="2" customFormat="1">
      <c r="A688" s="37"/>
      <c r="B688" s="38"/>
      <c r="C688" s="37"/>
      <c r="D688" s="178" t="s">
        <v>136</v>
      </c>
      <c r="E688" s="37"/>
      <c r="F688" s="179" t="s">
        <v>1172</v>
      </c>
      <c r="G688" s="37"/>
      <c r="H688" s="37"/>
      <c r="I688" s="180"/>
      <c r="J688" s="37"/>
      <c r="K688" s="37"/>
      <c r="L688" s="38"/>
      <c r="M688" s="181"/>
      <c r="N688" s="182"/>
      <c r="O688" s="76"/>
      <c r="P688" s="76"/>
      <c r="Q688" s="76"/>
      <c r="R688" s="76"/>
      <c r="S688" s="76"/>
      <c r="T688" s="77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18" t="s">
        <v>136</v>
      </c>
      <c r="AU688" s="18" t="s">
        <v>80</v>
      </c>
    </row>
    <row r="689" s="2" customFormat="1">
      <c r="A689" s="37"/>
      <c r="B689" s="38"/>
      <c r="C689" s="37"/>
      <c r="D689" s="183" t="s">
        <v>138</v>
      </c>
      <c r="E689" s="37"/>
      <c r="F689" s="184" t="s">
        <v>1177</v>
      </c>
      <c r="G689" s="37"/>
      <c r="H689" s="37"/>
      <c r="I689" s="180"/>
      <c r="J689" s="37"/>
      <c r="K689" s="37"/>
      <c r="L689" s="38"/>
      <c r="M689" s="181"/>
      <c r="N689" s="182"/>
      <c r="O689" s="76"/>
      <c r="P689" s="76"/>
      <c r="Q689" s="76"/>
      <c r="R689" s="76"/>
      <c r="S689" s="76"/>
      <c r="T689" s="77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8" t="s">
        <v>138</v>
      </c>
      <c r="AU689" s="18" t="s">
        <v>80</v>
      </c>
    </row>
    <row r="690" s="12" customFormat="1" ht="22.8" customHeight="1">
      <c r="A690" s="12"/>
      <c r="B690" s="151"/>
      <c r="C690" s="12"/>
      <c r="D690" s="152" t="s">
        <v>72</v>
      </c>
      <c r="E690" s="162" t="s">
        <v>1178</v>
      </c>
      <c r="F690" s="162" t="s">
        <v>1179</v>
      </c>
      <c r="G690" s="12"/>
      <c r="H690" s="12"/>
      <c r="I690" s="154"/>
      <c r="J690" s="163">
        <f>BK690</f>
        <v>0</v>
      </c>
      <c r="K690" s="12"/>
      <c r="L690" s="151"/>
      <c r="M690" s="156"/>
      <c r="N690" s="157"/>
      <c r="O690" s="157"/>
      <c r="P690" s="158">
        <f>SUM(P691:P693)</f>
        <v>0</v>
      </c>
      <c r="Q690" s="157"/>
      <c r="R690" s="158">
        <f>SUM(R691:R693)</f>
        <v>0</v>
      </c>
      <c r="S690" s="157"/>
      <c r="T690" s="159">
        <f>SUM(T691:T693)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152" t="s">
        <v>162</v>
      </c>
      <c r="AT690" s="160" t="s">
        <v>72</v>
      </c>
      <c r="AU690" s="160" t="s">
        <v>78</v>
      </c>
      <c r="AY690" s="152" t="s">
        <v>126</v>
      </c>
      <c r="BK690" s="161">
        <f>SUM(BK691:BK693)</f>
        <v>0</v>
      </c>
    </row>
    <row r="691" s="2" customFormat="1" ht="24.15" customHeight="1">
      <c r="A691" s="37"/>
      <c r="B691" s="164"/>
      <c r="C691" s="165" t="s">
        <v>1180</v>
      </c>
      <c r="D691" s="165" t="s">
        <v>129</v>
      </c>
      <c r="E691" s="166" t="s">
        <v>1181</v>
      </c>
      <c r="F691" s="167" t="s">
        <v>1182</v>
      </c>
      <c r="G691" s="168" t="s">
        <v>282</v>
      </c>
      <c r="H691" s="169">
        <v>1</v>
      </c>
      <c r="I691" s="170"/>
      <c r="J691" s="171">
        <f>ROUND(I691*H691,2)</f>
        <v>0</v>
      </c>
      <c r="K691" s="167" t="s">
        <v>133</v>
      </c>
      <c r="L691" s="38"/>
      <c r="M691" s="172" t="s">
        <v>1</v>
      </c>
      <c r="N691" s="173" t="s">
        <v>38</v>
      </c>
      <c r="O691" s="76"/>
      <c r="P691" s="174">
        <f>O691*H691</f>
        <v>0</v>
      </c>
      <c r="Q691" s="174">
        <v>0</v>
      </c>
      <c r="R691" s="174">
        <f>Q691*H691</f>
        <v>0</v>
      </c>
      <c r="S691" s="174">
        <v>0</v>
      </c>
      <c r="T691" s="175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176" t="s">
        <v>1175</v>
      </c>
      <c r="AT691" s="176" t="s">
        <v>129</v>
      </c>
      <c r="AU691" s="176" t="s">
        <v>80</v>
      </c>
      <c r="AY691" s="18" t="s">
        <v>126</v>
      </c>
      <c r="BE691" s="177">
        <f>IF(N691="základní",J691,0)</f>
        <v>0</v>
      </c>
      <c r="BF691" s="177">
        <f>IF(N691="snížená",J691,0)</f>
        <v>0</v>
      </c>
      <c r="BG691" s="177">
        <f>IF(N691="zákl. přenesená",J691,0)</f>
        <v>0</v>
      </c>
      <c r="BH691" s="177">
        <f>IF(N691="sníž. přenesená",J691,0)</f>
        <v>0</v>
      </c>
      <c r="BI691" s="177">
        <f>IF(N691="nulová",J691,0)</f>
        <v>0</v>
      </c>
      <c r="BJ691" s="18" t="s">
        <v>78</v>
      </c>
      <c r="BK691" s="177">
        <f>ROUND(I691*H691,2)</f>
        <v>0</v>
      </c>
      <c r="BL691" s="18" t="s">
        <v>1175</v>
      </c>
      <c r="BM691" s="176" t="s">
        <v>1183</v>
      </c>
    </row>
    <row r="692" s="2" customFormat="1">
      <c r="A692" s="37"/>
      <c r="B692" s="38"/>
      <c r="C692" s="37"/>
      <c r="D692" s="178" t="s">
        <v>136</v>
      </c>
      <c r="E692" s="37"/>
      <c r="F692" s="179" t="s">
        <v>1182</v>
      </c>
      <c r="G692" s="37"/>
      <c r="H692" s="37"/>
      <c r="I692" s="180"/>
      <c r="J692" s="37"/>
      <c r="K692" s="37"/>
      <c r="L692" s="38"/>
      <c r="M692" s="181"/>
      <c r="N692" s="182"/>
      <c r="O692" s="76"/>
      <c r="P692" s="76"/>
      <c r="Q692" s="76"/>
      <c r="R692" s="76"/>
      <c r="S692" s="76"/>
      <c r="T692" s="77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8" t="s">
        <v>136</v>
      </c>
      <c r="AU692" s="18" t="s">
        <v>80</v>
      </c>
    </row>
    <row r="693" s="2" customFormat="1">
      <c r="A693" s="37"/>
      <c r="B693" s="38"/>
      <c r="C693" s="37"/>
      <c r="D693" s="183" t="s">
        <v>138</v>
      </c>
      <c r="E693" s="37"/>
      <c r="F693" s="184" t="s">
        <v>1184</v>
      </c>
      <c r="G693" s="37"/>
      <c r="H693" s="37"/>
      <c r="I693" s="180"/>
      <c r="J693" s="37"/>
      <c r="K693" s="37"/>
      <c r="L693" s="38"/>
      <c r="M693" s="219"/>
      <c r="N693" s="220"/>
      <c r="O693" s="221"/>
      <c r="P693" s="221"/>
      <c r="Q693" s="221"/>
      <c r="R693" s="221"/>
      <c r="S693" s="221"/>
      <c r="T693" s="222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T693" s="18" t="s">
        <v>138</v>
      </c>
      <c r="AU693" s="18" t="s">
        <v>80</v>
      </c>
    </row>
    <row r="694" s="2" customFormat="1" ht="6.96" customHeight="1">
      <c r="A694" s="37"/>
      <c r="B694" s="59"/>
      <c r="C694" s="60"/>
      <c r="D694" s="60"/>
      <c r="E694" s="60"/>
      <c r="F694" s="60"/>
      <c r="G694" s="60"/>
      <c r="H694" s="60"/>
      <c r="I694" s="60"/>
      <c r="J694" s="60"/>
      <c r="K694" s="60"/>
      <c r="L694" s="38"/>
      <c r="M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</row>
  </sheetData>
  <autoFilter ref="C135:K693"/>
  <mergeCells count="6">
    <mergeCell ref="E7:H7"/>
    <mergeCell ref="E16:H16"/>
    <mergeCell ref="E25:H25"/>
    <mergeCell ref="E85:H85"/>
    <mergeCell ref="E128:H128"/>
    <mergeCell ref="L2:V2"/>
  </mergeCells>
  <hyperlinks>
    <hyperlink ref="F141" r:id="rId1" display="https://podminky.urs.cz/item/CS_URS_2023_02/612135001"/>
    <hyperlink ref="F145" r:id="rId2" display="https://podminky.urs.cz/item/CS_URS_2023_02/612135101"/>
    <hyperlink ref="F149" r:id="rId3" display="https://podminky.urs.cz/item/CS_URS_2023_02/612325203"/>
    <hyperlink ref="F152" r:id="rId4" display="https://podminky.urs.cz/item/CS_URS_2023_02/612325223"/>
    <hyperlink ref="F156" r:id="rId5" display="https://podminky.urs.cz/item/CS_URS_2023_02/952901111"/>
    <hyperlink ref="F160" r:id="rId6" display="https://podminky.urs.cz/item/CS_URS_2023_02/953943211"/>
    <hyperlink ref="F165" r:id="rId7" display="https://podminky.urs.cz/item/CS_URS_2023_02/962031136"/>
    <hyperlink ref="F169" r:id="rId8" display="https://podminky.urs.cz/item/CS_URS_2023_02/968072245"/>
    <hyperlink ref="F173" r:id="rId9" display="https://podminky.urs.cz/item/CS_URS_2023_02/971033151"/>
    <hyperlink ref="F176" r:id="rId10" display="https://podminky.urs.cz/item/CS_URS_2023_02/971033161"/>
    <hyperlink ref="F179" r:id="rId11" display="https://podminky.urs.cz/item/CS_URS_2023_02/974031122"/>
    <hyperlink ref="F182" r:id="rId12" display="https://podminky.urs.cz/item/CS_URS_2023_02/974031142"/>
    <hyperlink ref="F185" r:id="rId13" display="https://podminky.urs.cz/item/CS_URS_2023_02/977151124"/>
    <hyperlink ref="F188" r:id="rId14" display="https://podminky.urs.cz/item/CS_URS_2023_02/978059511"/>
    <hyperlink ref="F193" r:id="rId15" display="https://podminky.urs.cz/item/CS_URS_2023_02/997002611"/>
    <hyperlink ref="F196" r:id="rId16" display="https://podminky.urs.cz/item/CS_URS_2023_02/997006512"/>
    <hyperlink ref="F199" r:id="rId17" display="https://podminky.urs.cz/item/CS_URS_2023_02/997006519"/>
    <hyperlink ref="F203" r:id="rId18" display="https://podminky.urs.cz/item/CS_URS_2023_02/997013216"/>
    <hyperlink ref="F206" r:id="rId19" display="https://podminky.urs.cz/item/CS_URS_2023_02/997013631"/>
    <hyperlink ref="F211" r:id="rId20" display="https://podminky.urs.cz/item/CS_URS_2023_02/721174042"/>
    <hyperlink ref="F215" r:id="rId21" display="https://podminky.urs.cz/item/CS_URS_2023_02/721174043"/>
    <hyperlink ref="F222" r:id="rId22" display="https://podminky.urs.cz/item/CS_URS_2023_02/998721203"/>
    <hyperlink ref="F226" r:id="rId23" display="https://podminky.urs.cz/item/CS_URS_2023_02/722174022"/>
    <hyperlink ref="F236" r:id="rId24" display="https://podminky.urs.cz/item/CS_URS_2023_02/722220121"/>
    <hyperlink ref="F239" r:id="rId25" display="https://podminky.urs.cz/item/CS_URS_2023_02/722220152"/>
    <hyperlink ref="F242" r:id="rId26" display="https://podminky.urs.cz/item/CS_URS_2023_02/998722203"/>
    <hyperlink ref="F246" r:id="rId27" display="https://podminky.urs.cz/item/CS_URS_2023_02/725319111"/>
    <hyperlink ref="F251" r:id="rId28" display="https://podminky.urs.cz/item/CS_URS_2023_02/725419111"/>
    <hyperlink ref="F256" r:id="rId29" display="https://podminky.urs.cz/item/CS_URS_2023_02/725829121"/>
    <hyperlink ref="F261" r:id="rId30" display="https://podminky.urs.cz/item/CS_URS_2023_02/725861102"/>
    <hyperlink ref="F264" r:id="rId31" display="https://podminky.urs.cz/item/CS_URS_2023_02/725862103"/>
    <hyperlink ref="F267" r:id="rId32" display="https://podminky.urs.cz/item/CS_URS_2023_02/998725203"/>
    <hyperlink ref="F271" r:id="rId33" display="https://podminky.urs.cz/item/CS_URS_2023_02/734222803"/>
    <hyperlink ref="F275" r:id="rId34" display="https://podminky.urs.cz/item/CS_URS_2023_02/735000912"/>
    <hyperlink ref="F278" r:id="rId35" display="https://podminky.urs.cz/item/CS_URS_2023_02/735111810"/>
    <hyperlink ref="F282" r:id="rId36" display="https://podminky.urs.cz/item/CS_URS_2023_02/735119140"/>
    <hyperlink ref="F285" r:id="rId37" display="https://podminky.urs.cz/item/CS_URS_2023_02/735191910"/>
    <hyperlink ref="F288" r:id="rId38" display="https://podminky.urs.cz/item/CS_URS_2023_02/998735203"/>
    <hyperlink ref="F415" r:id="rId39" display="https://podminky.urs.cz/item/CS_URS_2023_02/751111012"/>
    <hyperlink ref="F420" r:id="rId40" display="https://podminky.urs.cz/item/CS_URS_2023_02/751398012"/>
    <hyperlink ref="F425" r:id="rId41" display="https://podminky.urs.cz/item/CS_URS_2023_02/751525082"/>
    <hyperlink ref="F432" r:id="rId42" display="https://podminky.urs.cz/item/CS_URS_2023_02/763135101"/>
    <hyperlink ref="F442" r:id="rId43" display="https://podminky.urs.cz/item/CS_URS_2023_02/763135811"/>
    <hyperlink ref="F446" r:id="rId44" display="https://podminky.urs.cz/item/CS_URS_2023_02/763135881"/>
    <hyperlink ref="F455" r:id="rId45" display="https://podminky.urs.cz/item/CS_URS_2023_02/998763403"/>
    <hyperlink ref="F459" r:id="rId46" display="https://podminky.urs.cz/item/CS_URS_2023_02/766660171"/>
    <hyperlink ref="F464" r:id="rId47" display="https://podminky.urs.cz/item/CS_URS_2023_02/766660172"/>
    <hyperlink ref="F469" r:id="rId48" display="https://podminky.urs.cz/item/CS_URS_2023_02/766660728"/>
    <hyperlink ref="F474" r:id="rId49" display="https://podminky.urs.cz/item/CS_URS_2023_02/766660729"/>
    <hyperlink ref="F479" r:id="rId50" display="https://podminky.urs.cz/item/CS_URS_2023_02/766681811"/>
    <hyperlink ref="F486" r:id="rId51" display="https://podminky.urs.cz/item/CS_URS_2023_02/766682112"/>
    <hyperlink ref="F491" r:id="rId52" display="https://podminky.urs.cz/item/CS_URS_2023_02/766682113"/>
    <hyperlink ref="F496" r:id="rId53" display="https://podminky.urs.cz/item/CS_URS_2023_02/766691914"/>
    <hyperlink ref="F499" r:id="rId54" display="https://podminky.urs.cz/item/CS_URS_2023_02/766691932"/>
    <hyperlink ref="F502" r:id="rId55" display="https://podminky.urs.cz/item/CS_URS_2023_02/766811116"/>
    <hyperlink ref="F507" r:id="rId56" display="https://podminky.urs.cz/item/CS_URS_2023_02/766811151"/>
    <hyperlink ref="F514" r:id="rId57" display="https://podminky.urs.cz/item/CS_URS_2023_02/766811212"/>
    <hyperlink ref="F520" r:id="rId58" display="https://podminky.urs.cz/item/CS_URS_2023_02/766811221"/>
    <hyperlink ref="F523" r:id="rId59" display="https://podminky.urs.cz/item/CS_URS_2023_02/766811223"/>
    <hyperlink ref="F526" r:id="rId60" display="https://podminky.urs.cz/item/CS_URS_2023_02/998766203"/>
    <hyperlink ref="F530" r:id="rId61" display="https://podminky.urs.cz/item/CS_URS_2023_02/767163121"/>
    <hyperlink ref="F535" r:id="rId62" display="https://podminky.urs.cz/item/CS_URS_2023_02/998767203"/>
    <hyperlink ref="F539" r:id="rId63" display="https://podminky.urs.cz/item/CS_URS_2023_02/776111115"/>
    <hyperlink ref="F543" r:id="rId64" display="https://podminky.urs.cz/item/CS_URS_2023_02/776111116"/>
    <hyperlink ref="F547" r:id="rId65" display="https://podminky.urs.cz/item/CS_URS_2023_02/776121112"/>
    <hyperlink ref="F550" r:id="rId66" display="https://podminky.urs.cz/item/CS_URS_2023_02/776141112"/>
    <hyperlink ref="F553" r:id="rId67" display="https://podminky.urs.cz/item/CS_URS_2023_02/776201811"/>
    <hyperlink ref="F557" r:id="rId68" display="https://podminky.urs.cz/item/CS_URS_2023_02/776221111"/>
    <hyperlink ref="F568" r:id="rId69" display="https://podminky.urs.cz/item/CS_URS_2023_02/776223111"/>
    <hyperlink ref="F572" r:id="rId70" display="https://podminky.urs.cz/item/CS_URS_2023_02/776410811"/>
    <hyperlink ref="F578" r:id="rId71" display="https://podminky.urs.cz/item/CS_URS_2023_02/776411112"/>
    <hyperlink ref="F584" r:id="rId72" display="https://podminky.urs.cz/item/CS_URS_2023_02/776421312"/>
    <hyperlink ref="F591" r:id="rId73" display="https://podminky.urs.cz/item/CS_URS_2023_02/998776203"/>
    <hyperlink ref="F595" r:id="rId74" display="https://podminky.urs.cz/item/CS_URS_2023_02/781111011"/>
    <hyperlink ref="F598" r:id="rId75" display="https://podminky.urs.cz/item/CS_URS_2023_02/781121011"/>
    <hyperlink ref="F601" r:id="rId76" display="https://podminky.urs.cz/item/CS_URS_2023_02/781121015"/>
    <hyperlink ref="F604" r:id="rId77" display="https://podminky.urs.cz/item/CS_URS_2023_02/781131112"/>
    <hyperlink ref="F608" r:id="rId78" display="https://podminky.urs.cz/item/CS_URS_2023_02/781131232"/>
    <hyperlink ref="F611" r:id="rId79" display="https://podminky.urs.cz/item/CS_URS_2023_02/781474115"/>
    <hyperlink ref="F617" r:id="rId80" display="https://podminky.urs.cz/item/CS_URS_2023_02/781492251"/>
    <hyperlink ref="F624" r:id="rId81" display="https://podminky.urs.cz/item/CS_URS_2023_02/781495115"/>
    <hyperlink ref="F628" r:id="rId82" display="https://podminky.urs.cz/item/CS_URS_2023_02/781495141"/>
    <hyperlink ref="F631" r:id="rId83" display="https://podminky.urs.cz/item/CS_URS_2023_02/781495142"/>
    <hyperlink ref="F634" r:id="rId84" display="https://podminky.urs.cz/item/CS_URS_2023_02/781495211"/>
    <hyperlink ref="F637" r:id="rId85" display="https://podminky.urs.cz/item/CS_URS_2023_02/998781203"/>
    <hyperlink ref="F641" r:id="rId86" display="https://podminky.urs.cz/item/CS_URS_2023_02/783606814"/>
    <hyperlink ref="F644" r:id="rId87" display="https://podminky.urs.cz/item/CS_URS_2023_02/783614111"/>
    <hyperlink ref="F647" r:id="rId88" display="https://podminky.urs.cz/item/CS_URS_2023_02/783617117"/>
    <hyperlink ref="F651" r:id="rId89" display="https://podminky.urs.cz/item/CS_URS_2023_02/784121001"/>
    <hyperlink ref="F661" r:id="rId90" display="https://podminky.urs.cz/item/CS_URS_2023_02/784121011"/>
    <hyperlink ref="F664" r:id="rId91" display="https://podminky.urs.cz/item/CS_URS_2023_02/784181101"/>
    <hyperlink ref="F667" r:id="rId92" display="https://podminky.urs.cz/item/CS_URS_2023_02/784221101"/>
    <hyperlink ref="F671" r:id="rId93" display="https://podminky.urs.cz/item/CS_URS_2023_02/786624111"/>
    <hyperlink ref="F680" r:id="rId94" display="https://podminky.urs.cz/item/CS_URS_2023_02/998786203"/>
    <hyperlink ref="F684" r:id="rId95" display="https://podminky.urs.cz/item/CS_URS_2023_02/HZS1301"/>
    <hyperlink ref="F689" r:id="rId96" display="https://podminky.urs.cz/item/CS_URS_2023_02/030001000"/>
    <hyperlink ref="F693" r:id="rId97" display="https://podminky.urs.cz/item/CS_URS_2023_02/07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LAPTOP-S85B9TTH\Uživatel</dc:creator>
  <cp:lastModifiedBy>LAPTOP-S85B9TTH\Uživatel</cp:lastModifiedBy>
  <dcterms:created xsi:type="dcterms:W3CDTF">2024-04-04T06:19:42Z</dcterms:created>
  <dcterms:modified xsi:type="dcterms:W3CDTF">2024-04-04T06:19:47Z</dcterms:modified>
</cp:coreProperties>
</file>